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настоящее\проверки\ФОМС\заключение\2023 год\2024-2026\"/>
    </mc:Choice>
  </mc:AlternateContent>
  <bookViews>
    <workbookView xWindow="0" yWindow="0" windowWidth="28800" windowHeight="11835"/>
  </bookViews>
  <sheets>
    <sheet name="1" sheetId="3" r:id="rId1"/>
    <sheet name="2" sheetId="7" r:id="rId2"/>
  </sheets>
  <definedNames>
    <definedName name="аа">'2'!#REF!</definedName>
    <definedName name="_xlnm.Print_Titles" localSheetId="0">'1'!$A:$A,'1'!$3:$6</definedName>
    <definedName name="_xlnm.Print_Titles" localSheetId="1">'2'!$A:$A,'2'!$4:$5</definedName>
    <definedName name="ке">'2'!$L$2</definedName>
    <definedName name="лл">'2'!#REF!</definedName>
    <definedName name="оо">'2'!#REF!</definedName>
    <definedName name="пп">'2'!#REF!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F26" i="3" l="1"/>
  <c r="V26" i="3"/>
  <c r="AF37" i="3" l="1"/>
  <c r="AF36" i="3"/>
  <c r="V37" i="3"/>
  <c r="V36" i="3"/>
  <c r="AF7" i="3"/>
  <c r="V7" i="3"/>
  <c r="W37" i="3"/>
  <c r="AG37" i="3" s="1"/>
  <c r="W36" i="3"/>
  <c r="AG36" i="3" s="1"/>
  <c r="W31" i="3"/>
  <c r="AG31" i="3" s="1"/>
  <c r="AE16" i="3"/>
  <c r="W16" i="3"/>
  <c r="AG16" i="3" s="1"/>
  <c r="W12" i="3"/>
  <c r="AG12" i="3" s="1"/>
  <c r="AE11" i="3"/>
  <c r="AD11" i="3"/>
  <c r="AB11" i="3"/>
  <c r="AA11" i="3"/>
  <c r="Z11" i="3"/>
  <c r="Y11" i="3"/>
  <c r="X11" i="3"/>
  <c r="W11" i="3"/>
  <c r="AG11" i="3" s="1"/>
  <c r="AD10" i="3"/>
  <c r="AB10" i="3"/>
  <c r="AA10" i="3"/>
  <c r="Z10" i="3"/>
  <c r="Y10" i="3"/>
  <c r="X10" i="3"/>
  <c r="W10" i="3"/>
  <c r="AG10" i="3" s="1"/>
  <c r="AF8" i="3"/>
  <c r="AD8" i="3"/>
  <c r="AC8" i="3"/>
  <c r="AB8" i="3"/>
  <c r="AA8" i="3"/>
  <c r="Z8" i="3"/>
  <c r="Y8" i="3"/>
  <c r="X8" i="3"/>
  <c r="W8" i="3"/>
  <c r="AG8" i="3" s="1"/>
  <c r="AG7" i="3"/>
  <c r="W7" i="3"/>
  <c r="AJ74" i="7" l="1"/>
  <c r="AE74" i="7"/>
  <c r="AF74" i="7" s="1"/>
  <c r="AC74" i="7"/>
  <c r="AD74" i="7" s="1"/>
  <c r="AA74" i="7"/>
  <c r="AB74" i="7" s="1"/>
  <c r="Y74" i="7"/>
  <c r="Z74" i="7" s="1"/>
  <c r="W74" i="7"/>
  <c r="X74" i="7" s="1"/>
  <c r="U74" i="7"/>
  <c r="V74" i="7" s="1"/>
  <c r="K72" i="7"/>
  <c r="I72" i="7"/>
  <c r="H72" i="7"/>
  <c r="F72" i="7"/>
  <c r="G72" i="7" s="1"/>
  <c r="E72" i="7"/>
  <c r="C72" i="7"/>
  <c r="AJ71" i="7"/>
  <c r="W71" i="7" s="1"/>
  <c r="X71" i="7" s="1"/>
  <c r="AE71" i="7"/>
  <c r="AF71" i="7" s="1"/>
  <c r="AD71" i="7"/>
  <c r="AC71" i="7"/>
  <c r="AA71" i="7"/>
  <c r="AB71" i="7" s="1"/>
  <c r="Y71" i="7"/>
  <c r="Z71" i="7" s="1"/>
  <c r="U71" i="7"/>
  <c r="V71" i="7" s="1"/>
  <c r="H71" i="7"/>
  <c r="E71" i="7"/>
  <c r="H70" i="7"/>
  <c r="E70" i="7"/>
  <c r="K69" i="7"/>
  <c r="I69" i="7"/>
  <c r="F69" i="7"/>
  <c r="E69" i="7"/>
  <c r="C69" i="7"/>
  <c r="AJ68" i="7"/>
  <c r="AE68" i="7"/>
  <c r="AF68" i="7" s="1"/>
  <c r="AC68" i="7"/>
  <c r="AD68" i="7" s="1"/>
  <c r="AA68" i="7"/>
  <c r="AB68" i="7" s="1"/>
  <c r="Y68" i="7"/>
  <c r="Z68" i="7" s="1"/>
  <c r="W68" i="7"/>
  <c r="X68" i="7" s="1"/>
  <c r="U68" i="7"/>
  <c r="V68" i="7" s="1"/>
  <c r="AJ66" i="7"/>
  <c r="W66" i="7" s="1"/>
  <c r="X66" i="7" s="1"/>
  <c r="AE66" i="7"/>
  <c r="AF66" i="7" s="1"/>
  <c r="AA66" i="7"/>
  <c r="AB66" i="7" s="1"/>
  <c r="U66" i="7"/>
  <c r="V66" i="7" s="1"/>
  <c r="S66" i="7"/>
  <c r="AC66" i="7" s="1"/>
  <c r="AD66" i="7" s="1"/>
  <c r="Q66" i="7"/>
  <c r="Y66" i="7" s="1"/>
  <c r="Z66" i="7" s="1"/>
  <c r="K66" i="7"/>
  <c r="H66" i="7"/>
  <c r="E66" i="7"/>
  <c r="E64" i="7" s="1"/>
  <c r="H65" i="7"/>
  <c r="K64" i="7"/>
  <c r="I64" i="7"/>
  <c r="J64" i="7" s="1"/>
  <c r="F64" i="7"/>
  <c r="C64" i="7"/>
  <c r="AJ63" i="7"/>
  <c r="W63" i="7" s="1"/>
  <c r="X63" i="7" s="1"/>
  <c r="AF63" i="7"/>
  <c r="AE63" i="7"/>
  <c r="AC63" i="7"/>
  <c r="AD63" i="7" s="1"/>
  <c r="AA63" i="7"/>
  <c r="AB63" i="7" s="1"/>
  <c r="Y63" i="7"/>
  <c r="Z63" i="7" s="1"/>
  <c r="U63" i="7"/>
  <c r="V63" i="7" s="1"/>
  <c r="K63" i="7"/>
  <c r="H63" i="7"/>
  <c r="H61" i="7" s="1"/>
  <c r="E63" i="7"/>
  <c r="E62" i="7"/>
  <c r="K61" i="7"/>
  <c r="I61" i="7"/>
  <c r="F61" i="7"/>
  <c r="C61" i="7"/>
  <c r="AJ60" i="7"/>
  <c r="W60" i="7" s="1"/>
  <c r="X60" i="7" s="1"/>
  <c r="AE60" i="7"/>
  <c r="AF60" i="7" s="1"/>
  <c r="AD60" i="7"/>
  <c r="AC60" i="7"/>
  <c r="AA60" i="7"/>
  <c r="AB60" i="7" s="1"/>
  <c r="Y60" i="7"/>
  <c r="Z60" i="7" s="1"/>
  <c r="V60" i="7"/>
  <c r="U60" i="7"/>
  <c r="K60" i="7"/>
  <c r="H60" i="7"/>
  <c r="E60" i="7"/>
  <c r="AJ59" i="7"/>
  <c r="AE59" i="7"/>
  <c r="AF59" i="7" s="1"/>
  <c r="AC59" i="7"/>
  <c r="AD59" i="7" s="1"/>
  <c r="AA59" i="7"/>
  <c r="AB59" i="7" s="1"/>
  <c r="Y59" i="7"/>
  <c r="Z59" i="7" s="1"/>
  <c r="W59" i="7"/>
  <c r="X59" i="7" s="1"/>
  <c r="U59" i="7"/>
  <c r="V59" i="7" s="1"/>
  <c r="K59" i="7"/>
  <c r="H59" i="7"/>
  <c r="H57" i="7" s="1"/>
  <c r="G57" i="7" s="1"/>
  <c r="E59" i="7"/>
  <c r="K58" i="7"/>
  <c r="K57" i="7" s="1"/>
  <c r="J57" i="7" s="1"/>
  <c r="H58" i="7"/>
  <c r="E58" i="7"/>
  <c r="I57" i="7"/>
  <c r="F57" i="7"/>
  <c r="C57" i="7"/>
  <c r="AJ56" i="7"/>
  <c r="W56" i="7" s="1"/>
  <c r="X56" i="7" s="1"/>
  <c r="AE56" i="7"/>
  <c r="AF56" i="7" s="1"/>
  <c r="AC56" i="7"/>
  <c r="AD56" i="7" s="1"/>
  <c r="AA56" i="7"/>
  <c r="AB56" i="7" s="1"/>
  <c r="Y56" i="7"/>
  <c r="Z56" i="7" s="1"/>
  <c r="U56" i="7"/>
  <c r="V56" i="7" s="1"/>
  <c r="K56" i="7"/>
  <c r="K55" i="7"/>
  <c r="I54" i="7"/>
  <c r="H54" i="7"/>
  <c r="F54" i="7"/>
  <c r="E54" i="7"/>
  <c r="C54" i="7"/>
  <c r="AJ53" i="7"/>
  <c r="AE53" i="7"/>
  <c r="AF53" i="7" s="1"/>
  <c r="AC53" i="7"/>
  <c r="AD53" i="7" s="1"/>
  <c r="AA53" i="7"/>
  <c r="AB53" i="7" s="1"/>
  <c r="Y53" i="7"/>
  <c r="Z53" i="7" s="1"/>
  <c r="W53" i="7"/>
  <c r="X53" i="7" s="1"/>
  <c r="U53" i="7"/>
  <c r="V53" i="7" s="1"/>
  <c r="K51" i="7"/>
  <c r="I51" i="7"/>
  <c r="H51" i="7"/>
  <c r="G51" i="7" s="1"/>
  <c r="F51" i="7"/>
  <c r="E51" i="7"/>
  <c r="C51" i="7"/>
  <c r="AJ49" i="7"/>
  <c r="W49" i="7" s="1"/>
  <c r="X49" i="7" s="1"/>
  <c r="AE49" i="7"/>
  <c r="AF49" i="7" s="1"/>
  <c r="AA49" i="7"/>
  <c r="AB49" i="7" s="1"/>
  <c r="U49" i="7"/>
  <c r="V49" i="7" s="1"/>
  <c r="S49" i="7"/>
  <c r="AC49" i="7" s="1"/>
  <c r="AD49" i="7" s="1"/>
  <c r="Q49" i="7"/>
  <c r="Y49" i="7" s="1"/>
  <c r="Z49" i="7" s="1"/>
  <c r="AJ48" i="7"/>
  <c r="W48" i="7" s="1"/>
  <c r="X48" i="7" s="1"/>
  <c r="AE48" i="7"/>
  <c r="AF48" i="7" s="1"/>
  <c r="AC48" i="7"/>
  <c r="AD48" i="7" s="1"/>
  <c r="AA48" i="7"/>
  <c r="AB48" i="7" s="1"/>
  <c r="Y48" i="7"/>
  <c r="Z48" i="7" s="1"/>
  <c r="U48" i="7"/>
  <c r="V48" i="7" s="1"/>
  <c r="AJ47" i="7"/>
  <c r="W47" i="7" s="1"/>
  <c r="X47" i="7" s="1"/>
  <c r="AE47" i="7"/>
  <c r="AF47" i="7" s="1"/>
  <c r="AC47" i="7"/>
  <c r="AD47" i="7" s="1"/>
  <c r="AA47" i="7"/>
  <c r="AB47" i="7" s="1"/>
  <c r="Y47" i="7"/>
  <c r="Z47" i="7" s="1"/>
  <c r="U47" i="7"/>
  <c r="V47" i="7" s="1"/>
  <c r="AJ46" i="7"/>
  <c r="W46" i="7" s="1"/>
  <c r="X46" i="7" s="1"/>
  <c r="AE46" i="7"/>
  <c r="AF46" i="7" s="1"/>
  <c r="AC46" i="7"/>
  <c r="AD46" i="7" s="1"/>
  <c r="AA46" i="7"/>
  <c r="AB46" i="7" s="1"/>
  <c r="Y46" i="7"/>
  <c r="Z46" i="7" s="1"/>
  <c r="U46" i="7"/>
  <c r="V46" i="7" s="1"/>
  <c r="AJ45" i="7"/>
  <c r="AE45" i="7"/>
  <c r="AF45" i="7" s="1"/>
  <c r="AC45" i="7"/>
  <c r="AD45" i="7" s="1"/>
  <c r="AA45" i="7"/>
  <c r="AB45" i="7" s="1"/>
  <c r="Y45" i="7"/>
  <c r="Z45" i="7" s="1"/>
  <c r="W45" i="7"/>
  <c r="X45" i="7" s="1"/>
  <c r="U45" i="7"/>
  <c r="V45" i="7" s="1"/>
  <c r="S44" i="7"/>
  <c r="Q44" i="7"/>
  <c r="AJ43" i="7"/>
  <c r="W43" i="7" s="1"/>
  <c r="X43" i="7" s="1"/>
  <c r="AE43" i="7"/>
  <c r="AF43" i="7" s="1"/>
  <c r="AC43" i="7"/>
  <c r="AD43" i="7" s="1"/>
  <c r="AA43" i="7"/>
  <c r="AB43" i="7" s="1"/>
  <c r="Y43" i="7"/>
  <c r="Z43" i="7" s="1"/>
  <c r="U43" i="7"/>
  <c r="V43" i="7" s="1"/>
  <c r="AJ42" i="7"/>
  <c r="W42" i="7" s="1"/>
  <c r="X42" i="7" s="1"/>
  <c r="AE42" i="7"/>
  <c r="AF42" i="7" s="1"/>
  <c r="AC42" i="7"/>
  <c r="AD42" i="7" s="1"/>
  <c r="AA42" i="7"/>
  <c r="AB42" i="7" s="1"/>
  <c r="Y42" i="7"/>
  <c r="Z42" i="7" s="1"/>
  <c r="U42" i="7"/>
  <c r="V42" i="7" s="1"/>
  <c r="AJ41" i="7"/>
  <c r="W41" i="7" s="1"/>
  <c r="X41" i="7" s="1"/>
  <c r="AE41" i="7"/>
  <c r="AF41" i="7" s="1"/>
  <c r="AC41" i="7"/>
  <c r="AD41" i="7" s="1"/>
  <c r="AA41" i="7"/>
  <c r="AB41" i="7" s="1"/>
  <c r="Y41" i="7"/>
  <c r="Z41" i="7" s="1"/>
  <c r="U41" i="7"/>
  <c r="V41" i="7" s="1"/>
  <c r="AJ40" i="7"/>
  <c r="W40" i="7" s="1"/>
  <c r="X40" i="7" s="1"/>
  <c r="AE40" i="7"/>
  <c r="AF40" i="7" s="1"/>
  <c r="AC40" i="7"/>
  <c r="AD40" i="7" s="1"/>
  <c r="AA40" i="7"/>
  <c r="AB40" i="7" s="1"/>
  <c r="Y40" i="7"/>
  <c r="Z40" i="7" s="1"/>
  <c r="U40" i="7"/>
  <c r="V40" i="7" s="1"/>
  <c r="AJ39" i="7"/>
  <c r="W39" i="7" s="1"/>
  <c r="X39" i="7" s="1"/>
  <c r="AF39" i="7"/>
  <c r="AE39" i="7"/>
  <c r="AC39" i="7"/>
  <c r="AD39" i="7" s="1"/>
  <c r="AB39" i="7"/>
  <c r="AA39" i="7"/>
  <c r="Y39" i="7"/>
  <c r="Z39" i="7" s="1"/>
  <c r="U39" i="7"/>
  <c r="V39" i="7" s="1"/>
  <c r="AJ38" i="7"/>
  <c r="W38" i="7" s="1"/>
  <c r="X38" i="7" s="1"/>
  <c r="AE38" i="7"/>
  <c r="AF38" i="7" s="1"/>
  <c r="AC38" i="7"/>
  <c r="AD38" i="7" s="1"/>
  <c r="AA38" i="7"/>
  <c r="AB38" i="7" s="1"/>
  <c r="Y38" i="7"/>
  <c r="Z38" i="7" s="1"/>
  <c r="U38" i="7"/>
  <c r="V38" i="7" s="1"/>
  <c r="AJ37" i="7"/>
  <c r="AE37" i="7"/>
  <c r="AF37" i="7" s="1"/>
  <c r="AC37" i="7"/>
  <c r="AD37" i="7" s="1"/>
  <c r="AA37" i="7"/>
  <c r="AB37" i="7" s="1"/>
  <c r="Y37" i="7"/>
  <c r="Z37" i="7" s="1"/>
  <c r="W37" i="7"/>
  <c r="X37" i="7" s="1"/>
  <c r="U37" i="7"/>
  <c r="V37" i="7" s="1"/>
  <c r="AJ35" i="7"/>
  <c r="W35" i="7" s="1"/>
  <c r="X35" i="7" s="1"/>
  <c r="AE35" i="7"/>
  <c r="AF35" i="7" s="1"/>
  <c r="AC35" i="7"/>
  <c r="AD35" i="7" s="1"/>
  <c r="AA35" i="7"/>
  <c r="AB35" i="7" s="1"/>
  <c r="Y35" i="7"/>
  <c r="Z35" i="7" s="1"/>
  <c r="U35" i="7"/>
  <c r="V35" i="7" s="1"/>
  <c r="AJ34" i="7"/>
  <c r="AE34" i="7"/>
  <c r="AF34" i="7" s="1"/>
  <c r="AC34" i="7"/>
  <c r="AD34" i="7" s="1"/>
  <c r="AA34" i="7"/>
  <c r="AB34" i="7" s="1"/>
  <c r="Y34" i="7"/>
  <c r="Z34" i="7" s="1"/>
  <c r="W34" i="7"/>
  <c r="X34" i="7" s="1"/>
  <c r="U34" i="7"/>
  <c r="V34" i="7" s="1"/>
  <c r="AJ33" i="7"/>
  <c r="W33" i="7" s="1"/>
  <c r="X33" i="7" s="1"/>
  <c r="AE33" i="7"/>
  <c r="AF33" i="7" s="1"/>
  <c r="AC33" i="7"/>
  <c r="AD33" i="7" s="1"/>
  <c r="AA33" i="7"/>
  <c r="AB33" i="7" s="1"/>
  <c r="Y33" i="7"/>
  <c r="Z33" i="7" s="1"/>
  <c r="U33" i="7"/>
  <c r="V33" i="7" s="1"/>
  <c r="AJ32" i="7"/>
  <c r="AE32" i="7"/>
  <c r="AF32" i="7" s="1"/>
  <c r="AC32" i="7"/>
  <c r="AD32" i="7" s="1"/>
  <c r="AA32" i="7"/>
  <c r="AB32" i="7" s="1"/>
  <c r="Y32" i="7"/>
  <c r="Z32" i="7" s="1"/>
  <c r="W32" i="7"/>
  <c r="X32" i="7" s="1"/>
  <c r="U32" i="7"/>
  <c r="V32" i="7" s="1"/>
  <c r="AJ31" i="7"/>
  <c r="W31" i="7" s="1"/>
  <c r="X31" i="7" s="1"/>
  <c r="AE31" i="7"/>
  <c r="AF31" i="7" s="1"/>
  <c r="AC31" i="7"/>
  <c r="AD31" i="7" s="1"/>
  <c r="AA31" i="7"/>
  <c r="AB31" i="7" s="1"/>
  <c r="Y31" i="7"/>
  <c r="Z31" i="7" s="1"/>
  <c r="U31" i="7"/>
  <c r="V31" i="7" s="1"/>
  <c r="AJ30" i="7"/>
  <c r="W30" i="7" s="1"/>
  <c r="X30" i="7" s="1"/>
  <c r="AE30" i="7"/>
  <c r="AF30" i="7" s="1"/>
  <c r="AC30" i="7"/>
  <c r="AD30" i="7" s="1"/>
  <c r="AA30" i="7"/>
  <c r="AB30" i="7" s="1"/>
  <c r="Y30" i="7"/>
  <c r="Z30" i="7" s="1"/>
  <c r="U30" i="7"/>
  <c r="V30" i="7" s="1"/>
  <c r="Q29" i="7"/>
  <c r="AJ27" i="7"/>
  <c r="AE27" i="7"/>
  <c r="AF27" i="7" s="1"/>
  <c r="AC27" i="7"/>
  <c r="AD27" i="7" s="1"/>
  <c r="AA27" i="7"/>
  <c r="AB27" i="7" s="1"/>
  <c r="Y27" i="7"/>
  <c r="Z27" i="7" s="1"/>
  <c r="W27" i="7"/>
  <c r="X27" i="7" s="1"/>
  <c r="U27" i="7"/>
  <c r="V27" i="7" s="1"/>
  <c r="AL24" i="7"/>
  <c r="AE24" i="7" s="1"/>
  <c r="AF24" i="7" s="1"/>
  <c r="AK24" i="7"/>
  <c r="AA24" i="7" s="1"/>
  <c r="AB24" i="7" s="1"/>
  <c r="AJ24" i="7"/>
  <c r="W24" i="7"/>
  <c r="X24" i="7" s="1"/>
  <c r="AL23" i="7"/>
  <c r="AK23" i="7"/>
  <c r="AA23" i="7" s="1"/>
  <c r="AB23" i="7" s="1"/>
  <c r="AJ23" i="7"/>
  <c r="AH23" i="7"/>
  <c r="AI23" i="7" s="1"/>
  <c r="AE23" i="7"/>
  <c r="AF23" i="7" s="1"/>
  <c r="AC23" i="7"/>
  <c r="AD23" i="7" s="1"/>
  <c r="Y23" i="7"/>
  <c r="Z23" i="7" s="1"/>
  <c r="W23" i="7"/>
  <c r="X23" i="7" s="1"/>
  <c r="U23" i="7"/>
  <c r="V23" i="7" s="1"/>
  <c r="K23" i="7"/>
  <c r="H23" i="7"/>
  <c r="E23" i="7"/>
  <c r="AL22" i="7"/>
  <c r="AK22" i="7"/>
  <c r="AA22" i="7" s="1"/>
  <c r="AB22" i="7" s="1"/>
  <c r="AJ22" i="7"/>
  <c r="AH22" i="7"/>
  <c r="AI22" i="7" s="1"/>
  <c r="AE22" i="7"/>
  <c r="AF22" i="7" s="1"/>
  <c r="W22" i="7"/>
  <c r="X22" i="7" s="1"/>
  <c r="U22" i="7"/>
  <c r="V22" i="7" s="1"/>
  <c r="S22" i="7"/>
  <c r="AC22" i="7" s="1"/>
  <c r="AD22" i="7" s="1"/>
  <c r="Q22" i="7"/>
  <c r="Y22" i="7" s="1"/>
  <c r="Z22" i="7" s="1"/>
  <c r="K22" i="7"/>
  <c r="H22" i="7"/>
  <c r="E22" i="7"/>
  <c r="AL21" i="7"/>
  <c r="AE21" i="7" s="1"/>
  <c r="AF21" i="7" s="1"/>
  <c r="AK21" i="7"/>
  <c r="AJ21" i="7"/>
  <c r="W21" i="7" s="1"/>
  <c r="X21" i="7" s="1"/>
  <c r="AH21" i="7"/>
  <c r="AI21" i="7" s="1"/>
  <c r="AA21" i="7"/>
  <c r="AB21" i="7" s="1"/>
  <c r="U21" i="7"/>
  <c r="V21" i="7" s="1"/>
  <c r="S21" i="7"/>
  <c r="AC21" i="7" s="1"/>
  <c r="AD21" i="7" s="1"/>
  <c r="Q21" i="7"/>
  <c r="Y21" i="7" s="1"/>
  <c r="Z21" i="7" s="1"/>
  <c r="K21" i="7"/>
  <c r="H21" i="7"/>
  <c r="E21" i="7"/>
  <c r="AH20" i="7"/>
  <c r="AI20" i="7" s="1"/>
  <c r="U20" i="7"/>
  <c r="V20" i="7" s="1"/>
  <c r="S20" i="7"/>
  <c r="AC20" i="7" s="1"/>
  <c r="AD20" i="7" s="1"/>
  <c r="Q20" i="7"/>
  <c r="Y20" i="7" s="1"/>
  <c r="Z20" i="7" s="1"/>
  <c r="K20" i="7"/>
  <c r="AL18" i="7"/>
  <c r="AK18" i="7"/>
  <c r="AA18" i="7" s="1"/>
  <c r="AB18" i="7" s="1"/>
  <c r="AJ18" i="7"/>
  <c r="W18" i="7" s="1"/>
  <c r="X18" i="7" s="1"/>
  <c r="AH18" i="7"/>
  <c r="AI18" i="7" s="1"/>
  <c r="AE18" i="7"/>
  <c r="AF18" i="7" s="1"/>
  <c r="AC18" i="7"/>
  <c r="AD18" i="7" s="1"/>
  <c r="U18" i="7"/>
  <c r="V18" i="7" s="1"/>
  <c r="S18" i="7"/>
  <c r="Q18" i="7"/>
  <c r="Y18" i="7" s="1"/>
  <c r="Z18" i="7" s="1"/>
  <c r="K18" i="7"/>
  <c r="H18" i="7"/>
  <c r="E18" i="7"/>
  <c r="AL17" i="7"/>
  <c r="AE17" i="7" s="1"/>
  <c r="AF17" i="7" s="1"/>
  <c r="AK17" i="7"/>
  <c r="AA17" i="7" s="1"/>
  <c r="AB17" i="7" s="1"/>
  <c r="AJ17" i="7"/>
  <c r="W17" i="7" s="1"/>
  <c r="X17" i="7" s="1"/>
  <c r="AH17" i="7"/>
  <c r="AI17" i="7" s="1"/>
  <c r="AC17" i="7"/>
  <c r="AD17" i="7" s="1"/>
  <c r="U17" i="7"/>
  <c r="V17" i="7" s="1"/>
  <c r="S17" i="7"/>
  <c r="Q17" i="7"/>
  <c r="Y17" i="7" s="1"/>
  <c r="Z17" i="7" s="1"/>
  <c r="K17" i="7"/>
  <c r="H17" i="7"/>
  <c r="E17" i="7"/>
  <c r="AL15" i="7"/>
  <c r="AK15" i="7"/>
  <c r="AJ15" i="7"/>
  <c r="K15" i="7"/>
  <c r="H15" i="7"/>
  <c r="E15" i="7"/>
  <c r="Q14" i="7"/>
  <c r="AL13" i="7"/>
  <c r="AE13" i="7" s="1"/>
  <c r="AF13" i="7" s="1"/>
  <c r="AK13" i="7"/>
  <c r="AA13" i="7" s="1"/>
  <c r="AB13" i="7" s="1"/>
  <c r="AJ13" i="7"/>
  <c r="W13" i="7" s="1"/>
  <c r="X13" i="7" s="1"/>
  <c r="AH13" i="7"/>
  <c r="AI13" i="7" s="1"/>
  <c r="Y13" i="7"/>
  <c r="Z13" i="7" s="1"/>
  <c r="U13" i="7"/>
  <c r="V13" i="7" s="1"/>
  <c r="S13" i="7"/>
  <c r="AC13" i="7" s="1"/>
  <c r="AD13" i="7" s="1"/>
  <c r="Q13" i="7"/>
  <c r="K13" i="7"/>
  <c r="H13" i="7"/>
  <c r="E13" i="7"/>
  <c r="AL11" i="7"/>
  <c r="AK11" i="7"/>
  <c r="AA11" i="7" s="1"/>
  <c r="AB11" i="7" s="1"/>
  <c r="AJ11" i="7"/>
  <c r="W11" i="7" s="1"/>
  <c r="X11" i="7" s="1"/>
  <c r="AH11" i="7"/>
  <c r="AI11" i="7" s="1"/>
  <c r="AE11" i="7"/>
  <c r="AF11" i="7" s="1"/>
  <c r="U11" i="7"/>
  <c r="V11" i="7" s="1"/>
  <c r="S11" i="7"/>
  <c r="AC11" i="7" s="1"/>
  <c r="AD11" i="7" s="1"/>
  <c r="Q11" i="7"/>
  <c r="Y11" i="7" s="1"/>
  <c r="Z11" i="7" s="1"/>
  <c r="K11" i="7"/>
  <c r="H11" i="7"/>
  <c r="E11" i="7"/>
  <c r="AL8" i="7"/>
  <c r="AK8" i="7"/>
  <c r="AA8" i="7" s="1"/>
  <c r="AB8" i="7" s="1"/>
  <c r="AJ8" i="7"/>
  <c r="W8" i="7" s="1"/>
  <c r="X8" i="7" s="1"/>
  <c r="AE8" i="7"/>
  <c r="AF8" i="7" s="1"/>
  <c r="S7" i="7"/>
  <c r="Q7" i="7"/>
  <c r="J51" i="7" l="1"/>
  <c r="G54" i="7"/>
  <c r="G61" i="7"/>
  <c r="D54" i="7"/>
  <c r="K54" i="7"/>
  <c r="J54" i="7" s="1"/>
  <c r="E61" i="7"/>
  <c r="E75" i="7"/>
  <c r="AJ75" i="7" s="1"/>
  <c r="W75" i="7" s="1"/>
  <c r="X75" i="7" s="1"/>
  <c r="D51" i="7"/>
  <c r="J61" i="7"/>
  <c r="D69" i="7"/>
  <c r="J72" i="7"/>
  <c r="H64" i="7"/>
  <c r="G64" i="7" s="1"/>
  <c r="H69" i="7"/>
  <c r="G69" i="7" s="1"/>
  <c r="E57" i="7"/>
  <c r="D57" i="7" s="1"/>
  <c r="D64" i="7"/>
  <c r="J69" i="7"/>
  <c r="D72" i="7"/>
  <c r="D61" i="7"/>
  <c r="L27" i="7"/>
  <c r="H75" i="7"/>
  <c r="AA75" i="7" s="1"/>
  <c r="AB75" i="7" s="1"/>
  <c r="K75" i="7"/>
  <c r="AE75" i="7" s="1"/>
  <c r="AF75" i="7" s="1"/>
  <c r="AG67" i="3" l="1"/>
  <c r="AG66" i="3"/>
  <c r="AG65" i="3"/>
  <c r="AG64" i="3"/>
  <c r="AG63" i="3"/>
  <c r="AG62" i="3"/>
  <c r="AG61" i="3"/>
  <c r="AG59" i="3"/>
  <c r="AG57" i="3"/>
  <c r="AG55" i="3"/>
  <c r="AG51" i="3"/>
  <c r="AG50" i="3"/>
  <c r="AG48" i="3"/>
  <c r="AG46" i="3"/>
  <c r="AG42" i="3"/>
  <c r="AG41" i="3"/>
  <c r="AG40" i="3"/>
  <c r="AG39" i="3"/>
  <c r="AG35" i="3"/>
  <c r="AG33" i="3"/>
  <c r="AG30" i="3"/>
  <c r="AG29" i="3"/>
  <c r="AG28" i="3"/>
  <c r="AG26" i="3"/>
  <c r="AG25" i="3"/>
  <c r="AG23" i="3"/>
  <c r="AG20" i="3"/>
  <c r="AG18" i="3"/>
  <c r="AG44" i="3"/>
  <c r="AG43" i="3"/>
  <c r="W57" i="3"/>
  <c r="W50" i="3"/>
  <c r="W49" i="3"/>
  <c r="AG49" i="3" s="1"/>
  <c r="W42" i="3"/>
  <c r="W41" i="3"/>
  <c r="W40" i="3"/>
  <c r="W35" i="3"/>
  <c r="W26" i="3"/>
  <c r="W67" i="3"/>
  <c r="W66" i="3"/>
  <c r="W65" i="3"/>
  <c r="W64" i="3"/>
  <c r="W63" i="3"/>
  <c r="W62" i="3"/>
  <c r="W61" i="3"/>
  <c r="W59" i="3"/>
  <c r="W55" i="3"/>
  <c r="W51" i="3"/>
  <c r="W48" i="3"/>
  <c r="W46" i="3"/>
  <c r="W44" i="3"/>
  <c r="W43" i="3"/>
  <c r="W39" i="3"/>
  <c r="W33" i="3"/>
  <c r="W30" i="3"/>
  <c r="W29" i="3"/>
  <c r="W28" i="3"/>
  <c r="W25" i="3"/>
  <c r="W23" i="3"/>
  <c r="W20" i="3"/>
  <c r="W18" i="3"/>
  <c r="N7" i="3"/>
  <c r="V59" i="3" l="1"/>
  <c r="AF59" i="3" s="1"/>
  <c r="U59" i="3"/>
  <c r="AE59" i="3" s="1"/>
  <c r="T59" i="3"/>
  <c r="AD59" i="3" s="1"/>
  <c r="S59" i="3"/>
  <c r="AC59" i="3" s="1"/>
  <c r="V55" i="3" l="1"/>
  <c r="AF55" i="3" s="1"/>
  <c r="V67" i="3"/>
  <c r="AF67" i="3" s="1"/>
  <c r="V66" i="3"/>
  <c r="AF66" i="3" s="1"/>
  <c r="V65" i="3"/>
  <c r="AF65" i="3" s="1"/>
  <c r="V64" i="3"/>
  <c r="AF64" i="3" s="1"/>
  <c r="V63" i="3"/>
  <c r="AF63" i="3" s="1"/>
  <c r="V62" i="3"/>
  <c r="AF62" i="3" s="1"/>
  <c r="V61" i="3"/>
  <c r="AF61" i="3" s="1"/>
  <c r="V51" i="3"/>
  <c r="AF51" i="3" s="1"/>
  <c r="V48" i="3"/>
  <c r="AF48" i="3" s="1"/>
  <c r="V46" i="3"/>
  <c r="AF46" i="3" s="1"/>
  <c r="V44" i="3"/>
  <c r="AF44" i="3" s="1"/>
  <c r="V43" i="3"/>
  <c r="AF43" i="3" s="1"/>
  <c r="V39" i="3"/>
  <c r="AF39" i="3" s="1"/>
  <c r="V33" i="3"/>
  <c r="AF33" i="3" s="1"/>
  <c r="V30" i="3"/>
  <c r="AF30" i="3" s="1"/>
  <c r="V29" i="3"/>
  <c r="AF29" i="3" s="1"/>
  <c r="V28" i="3"/>
  <c r="AF28" i="3" s="1"/>
  <c r="V25" i="3"/>
  <c r="AF25" i="3" s="1"/>
  <c r="V23" i="3"/>
  <c r="AF23" i="3" s="1"/>
  <c r="V20" i="3"/>
  <c r="AF20" i="3" s="1"/>
  <c r="V18" i="3"/>
  <c r="AF18" i="3" s="1"/>
  <c r="V16" i="3"/>
  <c r="AF16" i="3" s="1"/>
  <c r="V11" i="3"/>
  <c r="AF11" i="3" s="1"/>
  <c r="V10" i="3"/>
  <c r="AF10" i="3" s="1"/>
  <c r="V8" i="3"/>
  <c r="U67" i="3" l="1"/>
  <c r="AE67" i="3" s="1"/>
  <c r="U66" i="3"/>
  <c r="AE66" i="3" s="1"/>
  <c r="T66" i="3"/>
  <c r="AD66" i="3" s="1"/>
  <c r="AE65" i="3"/>
  <c r="U65" i="3"/>
  <c r="T65" i="3"/>
  <c r="AD65" i="3" s="1"/>
  <c r="U64" i="3"/>
  <c r="AE64" i="3" s="1"/>
  <c r="T64" i="3"/>
  <c r="AD64" i="3" s="1"/>
  <c r="U63" i="3"/>
  <c r="AE63" i="3" s="1"/>
  <c r="T63" i="3"/>
  <c r="AD63" i="3" s="1"/>
  <c r="U62" i="3"/>
  <c r="AE62" i="3" s="1"/>
  <c r="T62" i="3"/>
  <c r="AD62" i="3" s="1"/>
  <c r="U61" i="3"/>
  <c r="AE61" i="3" s="1"/>
  <c r="T61" i="3"/>
  <c r="AD61" i="3" s="1"/>
  <c r="U51" i="3"/>
  <c r="AE51" i="3" s="1"/>
  <c r="T51" i="3"/>
  <c r="AD51" i="3" s="1"/>
  <c r="S51" i="3"/>
  <c r="AC51" i="3" s="1"/>
  <c r="R51" i="3"/>
  <c r="AB51" i="3" s="1"/>
  <c r="Q51" i="3"/>
  <c r="AA51" i="3" s="1"/>
  <c r="P51" i="3"/>
  <c r="Z51" i="3" s="1"/>
  <c r="O51" i="3"/>
  <c r="Y51" i="3" s="1"/>
  <c r="N51" i="3"/>
  <c r="X51" i="3" s="1"/>
  <c r="U48" i="3"/>
  <c r="AE48" i="3" s="1"/>
  <c r="T48" i="3"/>
  <c r="AD48" i="3" s="1"/>
  <c r="S48" i="3"/>
  <c r="AC48" i="3" s="1"/>
  <c r="U46" i="3"/>
  <c r="AE46" i="3" s="1"/>
  <c r="T46" i="3"/>
  <c r="AD46" i="3" s="1"/>
  <c r="S46" i="3"/>
  <c r="AC46" i="3" s="1"/>
  <c r="U44" i="3"/>
  <c r="AE44" i="3" s="1"/>
  <c r="T44" i="3"/>
  <c r="AD44" i="3" s="1"/>
  <c r="S44" i="3"/>
  <c r="AC44" i="3" s="1"/>
  <c r="R44" i="3"/>
  <c r="AB44" i="3" s="1"/>
  <c r="Q44" i="3"/>
  <c r="AA44" i="3" s="1"/>
  <c r="P44" i="3"/>
  <c r="Z44" i="3" s="1"/>
  <c r="O44" i="3"/>
  <c r="Y44" i="3" s="1"/>
  <c r="N44" i="3"/>
  <c r="X44" i="3" s="1"/>
  <c r="U43" i="3"/>
  <c r="AE43" i="3" s="1"/>
  <c r="T43" i="3"/>
  <c r="AD43" i="3" s="1"/>
  <c r="S43" i="3"/>
  <c r="AC43" i="3" s="1"/>
  <c r="R43" i="3"/>
  <c r="AB43" i="3" s="1"/>
  <c r="Q43" i="3"/>
  <c r="AA43" i="3" s="1"/>
  <c r="P43" i="3"/>
  <c r="Z43" i="3" s="1"/>
  <c r="O43" i="3"/>
  <c r="Y43" i="3" s="1"/>
  <c r="N43" i="3"/>
  <c r="X43" i="3" s="1"/>
  <c r="U39" i="3"/>
  <c r="AE39" i="3" s="1"/>
  <c r="T39" i="3"/>
  <c r="AD39" i="3" s="1"/>
  <c r="S39" i="3"/>
  <c r="AC39" i="3" s="1"/>
  <c r="U37" i="3"/>
  <c r="AE37" i="3" s="1"/>
  <c r="T37" i="3"/>
  <c r="AD37" i="3" s="1"/>
  <c r="S37" i="3"/>
  <c r="AC37" i="3" s="1"/>
  <c r="R37" i="3"/>
  <c r="AB37" i="3" s="1"/>
  <c r="Q37" i="3"/>
  <c r="AA37" i="3" s="1"/>
  <c r="P37" i="3"/>
  <c r="Z37" i="3" s="1"/>
  <c r="O37" i="3"/>
  <c r="Y37" i="3" s="1"/>
  <c r="N37" i="3"/>
  <c r="X37" i="3" s="1"/>
  <c r="U36" i="3"/>
  <c r="AE36" i="3" s="1"/>
  <c r="T36" i="3"/>
  <c r="AD36" i="3" s="1"/>
  <c r="S36" i="3"/>
  <c r="AC36" i="3" s="1"/>
  <c r="R36" i="3"/>
  <c r="AB36" i="3" s="1"/>
  <c r="Q36" i="3"/>
  <c r="AA36" i="3" s="1"/>
  <c r="P36" i="3"/>
  <c r="Z36" i="3" s="1"/>
  <c r="O36" i="3"/>
  <c r="Y36" i="3" s="1"/>
  <c r="N36" i="3"/>
  <c r="X36" i="3" s="1"/>
  <c r="U33" i="3"/>
  <c r="AE33" i="3" s="1"/>
  <c r="T33" i="3"/>
  <c r="AD33" i="3" s="1"/>
  <c r="S33" i="3"/>
  <c r="AC33" i="3" s="1"/>
  <c r="U30" i="3"/>
  <c r="AE30" i="3" s="1"/>
  <c r="T30" i="3"/>
  <c r="AD30" i="3" s="1"/>
  <c r="S30" i="3"/>
  <c r="AC30" i="3" s="1"/>
  <c r="R30" i="3"/>
  <c r="AB30" i="3" s="1"/>
  <c r="Q30" i="3"/>
  <c r="AA30" i="3" s="1"/>
  <c r="P30" i="3"/>
  <c r="Z30" i="3" s="1"/>
  <c r="O30" i="3"/>
  <c r="Y30" i="3" s="1"/>
  <c r="N30" i="3"/>
  <c r="X30" i="3" s="1"/>
  <c r="U29" i="3"/>
  <c r="AE29" i="3" s="1"/>
  <c r="T29" i="3"/>
  <c r="AD29" i="3" s="1"/>
  <c r="S29" i="3"/>
  <c r="AC29" i="3" s="1"/>
  <c r="R29" i="3"/>
  <c r="AB29" i="3" s="1"/>
  <c r="Q29" i="3"/>
  <c r="AA29" i="3" s="1"/>
  <c r="P29" i="3"/>
  <c r="Z29" i="3" s="1"/>
  <c r="O29" i="3"/>
  <c r="Y29" i="3" s="1"/>
  <c r="N29" i="3"/>
  <c r="X29" i="3" s="1"/>
  <c r="U28" i="3"/>
  <c r="AE28" i="3" s="1"/>
  <c r="T28" i="3"/>
  <c r="AD28" i="3" s="1"/>
  <c r="S28" i="3"/>
  <c r="AC28" i="3" s="1"/>
  <c r="R28" i="3"/>
  <c r="AB28" i="3" s="1"/>
  <c r="Q28" i="3"/>
  <c r="AA28" i="3" s="1"/>
  <c r="P28" i="3"/>
  <c r="Z28" i="3" s="1"/>
  <c r="O28" i="3"/>
  <c r="Y28" i="3" s="1"/>
  <c r="N28" i="3"/>
  <c r="X28" i="3" s="1"/>
  <c r="U25" i="3"/>
  <c r="AE25" i="3" s="1"/>
  <c r="T25" i="3"/>
  <c r="AD25" i="3" s="1"/>
  <c r="S25" i="3"/>
  <c r="AC25" i="3" s="1"/>
  <c r="U23" i="3"/>
  <c r="AE23" i="3" s="1"/>
  <c r="T23" i="3"/>
  <c r="AD23" i="3" s="1"/>
  <c r="S23" i="3"/>
  <c r="AC23" i="3" s="1"/>
  <c r="U20" i="3"/>
  <c r="AE20" i="3" s="1"/>
  <c r="T20" i="3"/>
  <c r="AD20" i="3" s="1"/>
  <c r="S20" i="3"/>
  <c r="AC20" i="3" s="1"/>
  <c r="U18" i="3"/>
  <c r="AE18" i="3" s="1"/>
  <c r="T18" i="3"/>
  <c r="AD18" i="3" s="1"/>
  <c r="S18" i="3"/>
  <c r="AC18" i="3" s="1"/>
  <c r="U16" i="3"/>
  <c r="U11" i="3"/>
  <c r="T11" i="3"/>
  <c r="R11" i="3"/>
  <c r="Q11" i="3"/>
  <c r="P11" i="3"/>
  <c r="O11" i="3"/>
  <c r="N11" i="3"/>
  <c r="U10" i="3"/>
  <c r="AE10" i="3" s="1"/>
  <c r="T10" i="3"/>
  <c r="R10" i="3"/>
  <c r="Q10" i="3"/>
  <c r="P10" i="3"/>
  <c r="O10" i="3"/>
  <c r="N10" i="3"/>
  <c r="U8" i="3"/>
  <c r="AE8" i="3" s="1"/>
  <c r="T8" i="3"/>
  <c r="S8" i="3"/>
  <c r="R8" i="3"/>
  <c r="Q8" i="3"/>
  <c r="P8" i="3"/>
  <c r="O8" i="3"/>
  <c r="N8" i="3"/>
  <c r="U7" i="3"/>
  <c r="AE7" i="3" s="1"/>
  <c r="T7" i="3"/>
  <c r="AD7" i="3" s="1"/>
  <c r="S7" i="3"/>
  <c r="AC7" i="3" s="1"/>
  <c r="R7" i="3"/>
  <c r="AB7" i="3" s="1"/>
  <c r="Q7" i="3"/>
  <c r="AA7" i="3" s="1"/>
  <c r="P7" i="3"/>
  <c r="Z7" i="3" s="1"/>
  <c r="O7" i="3"/>
  <c r="Y7" i="3" s="1"/>
  <c r="X7" i="3"/>
</calcChain>
</file>

<file path=xl/sharedStrings.xml><?xml version="1.0" encoding="utf-8"?>
<sst xmlns="http://schemas.openxmlformats.org/spreadsheetml/2006/main" count="649" uniqueCount="166">
  <si>
    <t>Наименование показателя</t>
  </si>
  <si>
    <t>Объемы оказания медицинской помощи</t>
  </si>
  <si>
    <t>бюджет</t>
  </si>
  <si>
    <t>ОМС</t>
  </si>
  <si>
    <t>750</t>
  </si>
  <si>
    <r>
      <t xml:space="preserve">Медицинская помощь, оказанная стационарно, </t>
    </r>
    <r>
      <rPr>
        <sz val="10"/>
        <color indexed="8"/>
        <rFont val="Times New Roman"/>
        <family val="1"/>
        <charset val="204"/>
      </rPr>
      <t>число случаев госпитализации</t>
    </r>
  </si>
  <si>
    <t>2014</t>
  </si>
  <si>
    <t>2015</t>
  </si>
  <si>
    <t>Средние нормативы объема медицинской помощи</t>
  </si>
  <si>
    <t>Рост(+), снижение (-) к утвержд.объемам</t>
  </si>
  <si>
    <t>Рост(+), снижение(-) к утвержд.объемам в %</t>
  </si>
  <si>
    <t>2016 год</t>
  </si>
  <si>
    <t>2017 год</t>
  </si>
  <si>
    <t>2018 год</t>
  </si>
  <si>
    <t>2019 год</t>
  </si>
  <si>
    <t>2016</t>
  </si>
  <si>
    <t>2017</t>
  </si>
  <si>
    <t xml:space="preserve">2014 год </t>
  </si>
  <si>
    <t xml:space="preserve">2015 год </t>
  </si>
  <si>
    <t>утверждено терпрограммой госгарантий</t>
  </si>
  <si>
    <t>источник финансового обеспечения</t>
  </si>
  <si>
    <t>х</t>
  </si>
  <si>
    <t>Амбулаторно-поликлиническая помощь</t>
  </si>
  <si>
    <t>2020 год</t>
  </si>
  <si>
    <t>2018</t>
  </si>
  <si>
    <t>(прил. № 4)</t>
  </si>
  <si>
    <t>2019</t>
  </si>
  <si>
    <t>в том числе посещения на дому выездными патронажными бригадами паллиативной медицинской помощи</t>
  </si>
  <si>
    <t>в том числе при экстракорпоральном оплодотворении (криоперенос)</t>
  </si>
  <si>
    <t>по профилю "онкология"</t>
  </si>
  <si>
    <t>при экстракорпоральном оплодотворении</t>
  </si>
  <si>
    <t>компьютерная томография</t>
  </si>
  <si>
    <t>эндоскопическое диагностическое исследование</t>
  </si>
  <si>
    <t>молекулярно-генетическое исследование с целью выявления онкологических заболеваний</t>
  </si>
  <si>
    <t>объемы медицинской помощи, выделенные в терпрограмме госгарантий впервые</t>
  </si>
  <si>
    <t>2022 год</t>
  </si>
  <si>
    <t>магнитно-резонансная томография</t>
  </si>
  <si>
    <t>ультразвуковое исследование сердечно-сосудистой системы</t>
  </si>
  <si>
    <t>патолого-анатомические исследования биопсийного (операционного) материала с целью диагностики онкологических заболеваний</t>
  </si>
  <si>
    <t>исследования на COVID-19</t>
  </si>
  <si>
    <t>2020</t>
  </si>
  <si>
    <t>2023 год</t>
  </si>
  <si>
    <t>2024 год</t>
  </si>
  <si>
    <t>в том числе для проведения углубленной диспансеризации</t>
  </si>
  <si>
    <t>2021 год</t>
  </si>
  <si>
    <t>2021</t>
  </si>
  <si>
    <t>2022</t>
  </si>
  <si>
    <t>Медицинская реабилитация:</t>
  </si>
  <si>
    <t>специализированная, в том числе высокотехнологичная, медицинская помощь в условиях круглосуточного стационара, случаи госпитализации</t>
  </si>
  <si>
    <t>в условиях дневных стационаров, случаи лечения</t>
  </si>
  <si>
    <r>
      <rPr>
        <b/>
        <sz val="10"/>
        <color indexed="8"/>
        <rFont val="Times New Roman"/>
        <family val="1"/>
        <charset val="204"/>
      </rPr>
      <t>Паллиативная медицинская помощь</t>
    </r>
    <r>
      <rPr>
        <sz val="10"/>
        <color indexed="8"/>
        <rFont val="Times New Roman"/>
        <family val="1"/>
        <charset val="204"/>
      </rPr>
      <t xml:space="preserve">,койко-дни </t>
    </r>
  </si>
  <si>
    <r>
      <t>Медицинская помощь в условиях  дневного стационара,</t>
    </r>
    <r>
      <rPr>
        <sz val="10"/>
        <color indexed="8"/>
        <rFont val="Times New Roman"/>
        <family val="1"/>
        <charset val="204"/>
      </rPr>
      <t xml:space="preserve"> пациенто-дни (с 2016 года случай лечения)</t>
    </r>
  </si>
  <si>
    <r>
      <t xml:space="preserve">Скорая  медицинская помощь </t>
    </r>
    <r>
      <rPr>
        <sz val="10"/>
        <color indexed="8"/>
        <rFont val="Times New Roman"/>
        <family val="1"/>
        <charset val="204"/>
      </rPr>
      <t>(вне медицинской организации), вызовы</t>
    </r>
  </si>
  <si>
    <t>- с профилактической и иной целью, посещения, в том числе</t>
  </si>
  <si>
    <t>с профилактической целью, посещения</t>
  </si>
  <si>
    <t>с иными целями, посещения</t>
  </si>
  <si>
    <t>из них для паллиативной медицинской помощи в амбулаторных условиях, в том числе на дому, посещения</t>
  </si>
  <si>
    <t>- в неотложной форме, посещения</t>
  </si>
  <si>
    <t>для проведения профилактических медицинских осмотров, комплексные посещения</t>
  </si>
  <si>
    <t>для проведения диспансеризации, комплексные посещения</t>
  </si>
  <si>
    <t>- диспансерное наблюдение, комплексные посещения</t>
  </si>
  <si>
    <t>в амбулаторных условиях, комплексные посещения</t>
  </si>
  <si>
    <t>2025 год</t>
  </si>
  <si>
    <r>
      <t>Диагностические исследования</t>
    </r>
    <r>
      <rPr>
        <sz val="10"/>
        <color indexed="8"/>
        <rFont val="Times New Roman"/>
        <family val="1"/>
        <charset val="204"/>
      </rPr>
      <t>, исследования</t>
    </r>
  </si>
  <si>
    <t>2026 год</t>
  </si>
  <si>
    <t>2024 год (проект)</t>
  </si>
  <si>
    <t>2023</t>
  </si>
  <si>
    <t>при оказании медицинской помощи больным с ВИЧ-инфекцией</t>
  </si>
  <si>
    <t>- обращения в связи с заболеваниями, обращения, в том числе:</t>
  </si>
  <si>
    <t>ПЭТ-КТ</t>
  </si>
  <si>
    <t>при оказании медицинской помощи больным с гепатитом С</t>
  </si>
  <si>
    <t>в том числе больным с гепатитом С детей в возрасте 0-17 лет</t>
  </si>
  <si>
    <t>высокотехнологичная медицинская помощь</t>
  </si>
  <si>
    <t>школа для больных сахарным диабетом, комплексных посещений</t>
  </si>
  <si>
    <t>приложение № 1 к заключению контрольно-счетной палаты Архангельской области от 31.10.2023</t>
  </si>
  <si>
    <t>приложение № 2 к заключению контрольно-счетной палаты Архангельской области от 31.10.2023</t>
  </si>
  <si>
    <t>проект терпрограммы госгарантий</t>
  </si>
  <si>
    <t>отклонения территориальных нормативов от федеральных нормативов (-снижение)</t>
  </si>
  <si>
    <t>Средние нормативы финансовых затрат на единицу объема медицинской помощи, рублей</t>
  </si>
  <si>
    <t>Подушевые нормативы финансирования (на 1 жителя),  рублей</t>
  </si>
  <si>
    <t>Средние нормативы финансовых затрат на единицу объема медицинской помощи,  рублей</t>
  </si>
  <si>
    <t>Средние нормативы финансовых затрат на единицу объема медицинской помощи,  рублей.</t>
  </si>
  <si>
    <t>Средние нормативы финансовых затрат на единицу объема медицинской помощи, ₽</t>
  </si>
  <si>
    <t>с понижающим коэффициентом</t>
  </si>
  <si>
    <t>с 1,629 и 1,037</t>
  </si>
  <si>
    <t>1. Скорая медицинская помощь вне медицинской организации</t>
  </si>
  <si>
    <t>вызовов</t>
  </si>
  <si>
    <t>Фактический объем на 1 жителя</t>
  </si>
  <si>
    <t>медицинская помощь авиамедицинскими выездными бригадами скорой медицинской помощи при санитарно-авиационной эвакуации, осуществляемой воздушными судами (за исключением расходов на авиационные работы)</t>
  </si>
  <si>
    <t>2. Первичная медико-санитарная помощь</t>
  </si>
  <si>
    <t>Фактические расходы на ед. объема с дефлятором 1,04</t>
  </si>
  <si>
    <t>2.1  В амбулаторных условиях:</t>
  </si>
  <si>
    <t>посещений</t>
  </si>
  <si>
    <t>в том числе больным с ВИЧ-инфекцией</t>
  </si>
  <si>
    <t>обращений</t>
  </si>
  <si>
    <t>случаев лечения</t>
  </si>
  <si>
    <t>3. Специализированная, в том числе высокотехнологичная, медицинская помощь</t>
  </si>
  <si>
    <t>3.2. В условиях круглосуточного стационара</t>
  </si>
  <si>
    <t>случаев госпитализации</t>
  </si>
  <si>
    <t xml:space="preserve">4.2. Паллиативная медицинская помощь в стационарных условиях (включая койки паллиативной медицинской помощи и койки сестринского ухода) </t>
  </si>
  <si>
    <t>койко-дней</t>
  </si>
  <si>
    <t>Доля расходов на ненормир. виды МП с дифференцированным коээфициентом з/п 1,098, прочие расходы - 1,045</t>
  </si>
  <si>
    <t>Подушевые нормативы финансирования (на 1 жителя), ₽</t>
  </si>
  <si>
    <t>подушевой бюджет</t>
  </si>
  <si>
    <t>II. В рамках базовой программы обязательного медицинского страхования</t>
  </si>
  <si>
    <t>1. Скорая, в том числе скорая специализированная, медицинская помощь</t>
  </si>
  <si>
    <t>подушевой ОМС</t>
  </si>
  <si>
    <t>2. Первичная медико-санитарная помощь, за исключением медицинской реабилитации</t>
  </si>
  <si>
    <t>Перерасчет нормативов в посещениях ФФОМС</t>
  </si>
  <si>
    <t xml:space="preserve">       2.1.1 посещения в рамках проведения профилактических медицинских осмотров</t>
  </si>
  <si>
    <t>комплексных посещений</t>
  </si>
  <si>
    <t xml:space="preserve">      2.1.2 посещения в рамках проведения диспансеризации - всего, в том числе:</t>
  </si>
  <si>
    <t xml:space="preserve">     2.1.2.1 для проведения углубленной диспансеризации</t>
  </si>
  <si>
    <t xml:space="preserve">     2.1.3 посещения с иными целями</t>
  </si>
  <si>
    <t xml:space="preserve">     2.1.4 Посещения по неотложной помощи</t>
  </si>
  <si>
    <t xml:space="preserve">     2.1.5 Обращения в связи с заболеваниями -  всего, из них:</t>
  </si>
  <si>
    <t>исследований</t>
  </si>
  <si>
    <t xml:space="preserve">     2.1.5.1.1 компьютерная томография</t>
  </si>
  <si>
    <t xml:space="preserve">     2.1.5.1.2 магнитно-резонансная томография </t>
  </si>
  <si>
    <t xml:space="preserve">     2.1.5.1.3 ультразвуковое исследование сердечно-сосудистой системы</t>
  </si>
  <si>
    <t xml:space="preserve">     2.1.5.1.4 эндоскопическое диагностическое исследование</t>
  </si>
  <si>
    <t xml:space="preserve">     2.1.5.1.5 молекулярно-генетическое исследование с целью диагностики онкологических заболеваний</t>
  </si>
  <si>
    <t xml:space="preserve">     2.1.5.1.6 патолого-анатомическое исследование биопсийного (операционного) материала с целью диагностики онкологических заболеваний и подбора противоопухолевой лекарственной терапии</t>
  </si>
  <si>
    <t xml:space="preserve">    2.1.5.1.8 ПЭТ-КТ</t>
  </si>
  <si>
    <t xml:space="preserve">    2.1.6 диспансерное наблюдение, в том числе по поводу:</t>
  </si>
  <si>
    <t>2.1.6.1 онкологических заболеваний</t>
  </si>
  <si>
    <t>2.1.6.2 сахарного диабета</t>
  </si>
  <si>
    <t>2.1.6.3 болезней системы кровообращения</t>
  </si>
  <si>
    <t xml:space="preserve">3. Специализированная, в том числе высокотехнологичная, медицинская помощь, за исключением медицинской реабилитации: </t>
  </si>
  <si>
    <t xml:space="preserve">      для оказания медицинской помощи федеральными медицинскими организациями</t>
  </si>
  <si>
    <t xml:space="preserve">      для оказания медицинской помощи медицинскими организациями (за исключением федеральных медицинских организаций)</t>
  </si>
  <si>
    <t xml:space="preserve">    3.1.1 для оказания медицинской помощи по профилю "онкология" - всего, в том числе:</t>
  </si>
  <si>
    <t xml:space="preserve">      федеральными медицинскими организациями</t>
  </si>
  <si>
    <t xml:space="preserve">      медицинскими организациями (за исключением федеральных медицинских организаций)</t>
  </si>
  <si>
    <t xml:space="preserve">    3.1.2  для оказания медицинской помощи при экстракорпоральном оплодотворении - всего, в том числе:</t>
  </si>
  <si>
    <t xml:space="preserve">       для оказания медицинской помощи медицинскими организациями (за исключением федеральных медицинских организаций)</t>
  </si>
  <si>
    <t>3.2.1 для оказания медицинской помощи по профилю "онкология" - всего, в том числе:</t>
  </si>
  <si>
    <t>4. Медицинская реабилитация</t>
  </si>
  <si>
    <t xml:space="preserve">      4.1 в амбулаторных условиях</t>
  </si>
  <si>
    <t xml:space="preserve">       4.2 в условиях дневных стационаров (первичная медико-санитарная помощь, специализированная медицинская помощь) - всего, в том числе:</t>
  </si>
  <si>
    <t xml:space="preserve">      4.3 в условиях круглосуточного стационара (специализированная, в том числе высокотехнологичная, медицинская помощь) - всего, в том числе:</t>
  </si>
  <si>
    <t>Всего:</t>
  </si>
  <si>
    <t>1 Нормативы объема скорой медицинской помощи и нормативы финансовых затрат на 1 вызов скорой медицинской помощи устанавливаются субъектом Российской Федерации. Средний норматив финансовых затрат за счет средств соответствующих бюджетов на 1 случай оказания медицинской помощи авиамедицинскими выездными бригадами скорой медицинской помощи при санитарно-авиационной эвакуации, осуществляемой воздушными судами, с учетом реальной потребности (за исключением расходов на авиационные работы) составляет на 2023 год 7217,6 рубля, 2024 год -7506,3 рублей, 2025 год -7806,5 рубля.</t>
  </si>
  <si>
    <t>2Включая посещения, связанные с профилактическими мероприятиями, в том числе при проведении профилактических медицинских осмотров обучающихся в общеобразовательных организациях и профессиональных образовательных организациях, а также в образовательных организациях высшего образования в целях раннего (своевременного) выявления незаконного потребления наркотических средств и психотропных веществ.</t>
  </si>
  <si>
    <t>3 Законченных случаев лечения заболевания в амбулаторных условиях с кратностью посещений по поводу одного заболевания не менее 2</t>
  </si>
  <si>
    <t>4 Включая случаи оказания паллиативной медицинской помощи в условиях дневного стационара</t>
  </si>
  <si>
    <t>5  Включены в норматив объема первичной медико-санитарной помощи в амбулаторных условиях</t>
  </si>
  <si>
    <t>Единица измерения</t>
  </si>
  <si>
    <t>Виды и условия оказания медицинской помощи</t>
  </si>
  <si>
    <t>проект Федеральной программы госгарантий</t>
  </si>
  <si>
    <t>2.1.1) с профилактической и иными целями</t>
  </si>
  <si>
    <t>2.1.2) в связи с заболеваниями – обращений</t>
  </si>
  <si>
    <t>2.2. В условиях дневных стационаров</t>
  </si>
  <si>
    <t>3.1 В условиях дневного стационара</t>
  </si>
  <si>
    <t>4. Паллиативная медицинская помощь</t>
  </si>
  <si>
    <r>
      <t>4.1. Первичная медицинская помощь, в том числе доврачебная и врачебная</t>
    </r>
    <r>
      <rPr>
        <sz val="10"/>
        <color indexed="8"/>
        <rFont val="Times New Roman"/>
        <family val="1"/>
        <charset val="204"/>
      </rPr>
      <t>, всего, в том числе:</t>
    </r>
  </si>
  <si>
    <t>посещение по паллиативной медицинской помощи без учета посещений на дому патронажными бригадами</t>
  </si>
  <si>
    <t>посещения на дому выездными патронажными бригадами</t>
  </si>
  <si>
    <r>
      <t>Ⅰ</t>
    </r>
    <r>
      <rPr>
        <sz val="9"/>
        <color theme="1"/>
        <rFont val="Times New Roman"/>
        <family val="1"/>
        <charset val="204"/>
      </rPr>
      <t xml:space="preserve">. </t>
    </r>
    <r>
      <rPr>
        <sz val="10"/>
        <color theme="1"/>
        <rFont val="Times New Roman"/>
        <family val="1"/>
        <charset val="204"/>
      </rPr>
      <t>За счет бюджетных ассигнований соответствующих бюджетов</t>
    </r>
  </si>
  <si>
    <t xml:space="preserve">      2.1 в амбулаторных условиях, в том числе:</t>
  </si>
  <si>
    <t xml:space="preserve">    3.1.3  для оказания медициснкой помощи больным с вирусным гепатитом С  медицинскими организациями (за исключением федеральных медицинских организаций)</t>
  </si>
  <si>
    <t xml:space="preserve">   3.2.  в условиях круглосуточного стационара - всего, в том числе:</t>
  </si>
  <si>
    <r>
      <t xml:space="preserve">     2.1.5.1 проведение отдельных диагностических (лабораторных) исследований</t>
    </r>
    <r>
      <rPr>
        <vertAlign val="superscript"/>
        <sz val="10"/>
        <color theme="1"/>
        <rFont val="Times New Roman"/>
        <family val="1"/>
        <charset val="204"/>
      </rPr>
      <t>8</t>
    </r>
    <r>
      <rPr>
        <sz val="10"/>
        <color theme="1"/>
        <rFont val="Times New Roman"/>
        <family val="1"/>
        <charset val="204"/>
      </rPr>
      <t xml:space="preserve">: </t>
    </r>
  </si>
  <si>
    <r>
      <t xml:space="preserve">    2.1.5.1.7 тестирование на выявление новой коронавирусной инфекции (COVID-19)</t>
    </r>
    <r>
      <rPr>
        <vertAlign val="superscript"/>
        <sz val="10"/>
        <color theme="1"/>
        <rFont val="Times New Roman"/>
        <family val="1"/>
        <charset val="204"/>
      </rPr>
      <t>7</t>
    </r>
  </si>
  <si>
    <r>
      <t xml:space="preserve">    2.2. в условиях дневных стационаров</t>
    </r>
    <r>
      <rPr>
        <vertAlign val="superscript"/>
        <sz val="10"/>
        <color rgb="FFFF0000"/>
        <rFont val="Times New Roman"/>
        <family val="1"/>
        <charset val="204"/>
      </rPr>
      <t>9</t>
    </r>
  </si>
  <si>
    <r>
      <t xml:space="preserve">   3.1. в условиях дневных стационаров</t>
    </r>
    <r>
      <rPr>
        <vertAlign val="superscript"/>
        <sz val="10"/>
        <color rgb="FFFF0000"/>
        <rFont val="Times New Roman"/>
        <family val="1"/>
        <charset val="204"/>
      </rPr>
      <t>9</t>
    </r>
    <r>
      <rPr>
        <sz val="10"/>
        <color theme="1"/>
        <rFont val="Times New Roman"/>
        <family val="1"/>
        <charset val="204"/>
      </rPr>
      <t xml:space="preserve"> всего,  в том числе :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</si>
</sst>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,##0.0000"/>
    <numFmt numFmtId="165" formatCode="#,##0.000"/>
    <numFmt numFmtId="166" formatCode="#,##0.00000"/>
    <numFmt numFmtId="167" formatCode="0.000"/>
    <numFmt numFmtId="168" formatCode="0.000000"/>
    <numFmt numFmtId="169" formatCode="0.0000000"/>
    <numFmt numFmtId="170" formatCode="#,##0.000000"/>
    <numFmt numFmtId="171" formatCode="0.00000"/>
    <numFmt numFmtId="172" formatCode="#,##0.00\ &quot;₽&quot;"/>
    <numFmt numFmtId="173" formatCode="#,##0.0"/>
    <numFmt numFmtId="174" formatCode="0.0"/>
  </numFmts>
  <fonts count="2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Arial Narrow"/>
      <family val="2"/>
      <charset val="204"/>
    </font>
    <font>
      <b/>
      <sz val="10"/>
      <name val="Times New Roman"/>
      <family val="1"/>
      <charset val="204"/>
    </font>
    <font>
      <b/>
      <sz val="10"/>
      <color rgb="FFFF0000"/>
      <name val="Arial Narrow"/>
      <family val="2"/>
      <charset val="204"/>
    </font>
    <font>
      <vertAlign val="superscript"/>
      <sz val="10"/>
      <color theme="1"/>
      <name val="Times New Roman"/>
      <family val="1"/>
      <charset val="204"/>
    </font>
    <font>
      <b/>
      <sz val="10"/>
      <color theme="1"/>
      <name val="Arial Narrow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0"/>
      <color rgb="FF0070C0"/>
      <name val="Arial Narrow"/>
      <family val="2"/>
      <charset val="204"/>
    </font>
    <font>
      <sz val="10"/>
      <color rgb="FFFF0000"/>
      <name val="Times New Roman"/>
      <family val="1"/>
      <charset val="204"/>
    </font>
    <font>
      <b/>
      <sz val="10"/>
      <color rgb="FFC00000"/>
      <name val="Arial Narrow"/>
      <family val="2"/>
      <charset val="204"/>
    </font>
    <font>
      <sz val="10"/>
      <color rgb="FFC00000"/>
      <name val="Times New Roman"/>
      <family val="1"/>
      <charset val="204"/>
    </font>
    <font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vertAlign val="superscript"/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9">
    <xf numFmtId="0" fontId="0" fillId="0" borderId="0" xfId="0"/>
    <xf numFmtId="0" fontId="1" fillId="0" borderId="0" xfId="0" applyFont="1"/>
    <xf numFmtId="49" fontId="5" fillId="2" borderId="1" xfId="0" applyNumberFormat="1" applyFont="1" applyFill="1" applyBorder="1" applyAlignment="1">
      <alignment vertical="top" wrapText="1"/>
    </xf>
    <xf numFmtId="3" fontId="1" fillId="0" borderId="1" xfId="0" applyNumberFormat="1" applyFont="1" applyBorder="1" applyAlignment="1">
      <alignment horizontal="right" vertical="top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2" fillId="0" borderId="1" xfId="0" applyFont="1" applyBorder="1" applyAlignment="1">
      <alignment horizontal="center" vertical="center"/>
    </xf>
    <xf numFmtId="0" fontId="7" fillId="0" borderId="0" xfId="0" applyFont="1"/>
    <xf numFmtId="0" fontId="2" fillId="0" borderId="0" xfId="0" applyFont="1" applyAlignment="1">
      <alignment horizontal="center" vertical="center"/>
    </xf>
    <xf numFmtId="0" fontId="1" fillId="0" borderId="0" xfId="0" applyFont="1" applyFill="1" applyAlignment="1">
      <alignment vertical="top"/>
    </xf>
    <xf numFmtId="10" fontId="1" fillId="0" borderId="1" xfId="0" applyNumberFormat="1" applyFont="1" applyBorder="1" applyAlignment="1">
      <alignment horizontal="right" vertical="top"/>
    </xf>
    <xf numFmtId="3" fontId="3" fillId="0" borderId="1" xfId="0" applyNumberFormat="1" applyFont="1" applyFill="1" applyBorder="1" applyAlignment="1" applyProtection="1">
      <alignment horizontal="right" vertical="top" wrapText="1"/>
      <protection locked="0"/>
    </xf>
    <xf numFmtId="3" fontId="3" fillId="0" borderId="1" xfId="0" applyNumberFormat="1" applyFont="1" applyFill="1" applyBorder="1" applyAlignment="1" applyProtection="1">
      <alignment horizontal="right" vertical="top"/>
      <protection locked="0"/>
    </xf>
    <xf numFmtId="3" fontId="1" fillId="0" borderId="1" xfId="0" applyNumberFormat="1" applyFont="1" applyFill="1" applyBorder="1" applyAlignment="1">
      <alignment horizontal="right" vertical="top"/>
    </xf>
    <xf numFmtId="3" fontId="3" fillId="0" borderId="1" xfId="0" applyNumberFormat="1" applyFont="1" applyFill="1" applyBorder="1" applyAlignment="1">
      <alignment horizontal="right" vertical="top" wrapText="1"/>
    </xf>
    <xf numFmtId="3" fontId="3" fillId="0" borderId="0" xfId="0" applyNumberFormat="1" applyFont="1" applyFill="1" applyBorder="1" applyAlignment="1">
      <alignment horizontal="right" vertical="top" wrapText="1"/>
    </xf>
    <xf numFmtId="3" fontId="3" fillId="0" borderId="0" xfId="0" applyNumberFormat="1" applyFont="1" applyFill="1" applyBorder="1" applyAlignment="1" applyProtection="1">
      <alignment horizontal="right" vertical="top" wrapText="1"/>
      <protection locked="0"/>
    </xf>
    <xf numFmtId="3" fontId="1" fillId="0" borderId="0" xfId="0" applyNumberFormat="1" applyFont="1" applyFill="1" applyBorder="1" applyAlignment="1">
      <alignment horizontal="right" vertical="top"/>
    </xf>
    <xf numFmtId="3" fontId="3" fillId="0" borderId="0" xfId="0" applyNumberFormat="1" applyFont="1" applyFill="1" applyBorder="1" applyAlignment="1" applyProtection="1">
      <alignment horizontal="right" vertical="top"/>
      <protection locked="0"/>
    </xf>
    <xf numFmtId="3" fontId="1" fillId="0" borderId="3" xfId="0" applyNumberFormat="1" applyFont="1" applyFill="1" applyBorder="1" applyAlignment="1">
      <alignment horizontal="right" vertical="top"/>
    </xf>
    <xf numFmtId="3" fontId="1" fillId="0" borderId="6" xfId="0" applyNumberFormat="1" applyFont="1" applyFill="1" applyBorder="1" applyAlignment="1">
      <alignment horizontal="right" vertical="top"/>
    </xf>
    <xf numFmtId="3" fontId="1" fillId="0" borderId="4" xfId="0" applyNumberFormat="1" applyFont="1" applyFill="1" applyBorder="1" applyAlignment="1">
      <alignment horizontal="right" vertical="top"/>
    </xf>
    <xf numFmtId="0" fontId="6" fillId="0" borderId="0" xfId="0" applyFont="1"/>
    <xf numFmtId="0" fontId="1" fillId="0" borderId="0" xfId="0" applyFont="1" applyFill="1"/>
    <xf numFmtId="49" fontId="3" fillId="2" borderId="0" xfId="0" applyNumberFormat="1" applyFont="1" applyFill="1" applyBorder="1" applyAlignment="1">
      <alignment horizontal="left" vertical="top" wrapText="1"/>
    </xf>
    <xf numFmtId="0" fontId="0" fillId="0" borderId="0" xfId="0" applyAlignment="1">
      <alignment vertical="top"/>
    </xf>
    <xf numFmtId="49" fontId="3" fillId="2" borderId="0" xfId="0" applyNumberFormat="1" applyFont="1" applyFill="1" applyBorder="1" applyAlignment="1">
      <alignment vertical="top" wrapText="1"/>
    </xf>
    <xf numFmtId="3" fontId="1" fillId="0" borderId="0" xfId="0" applyNumberFormat="1" applyFont="1" applyBorder="1" applyAlignment="1">
      <alignment horizontal="right" vertical="top"/>
    </xf>
    <xf numFmtId="10" fontId="1" fillId="0" borderId="0" xfId="0" applyNumberFormat="1" applyFont="1" applyBorder="1" applyAlignment="1">
      <alignment horizontal="right" vertical="top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vertical="top" wrapText="1"/>
    </xf>
    <xf numFmtId="0" fontId="7" fillId="0" borderId="0" xfId="0" applyFont="1" applyAlignment="1">
      <alignment wrapText="1"/>
    </xf>
    <xf numFmtId="0" fontId="0" fillId="0" borderId="0" xfId="0" applyAlignment="1">
      <alignment wrapText="1"/>
    </xf>
    <xf numFmtId="3" fontId="1" fillId="0" borderId="2" xfId="0" applyNumberFormat="1" applyFont="1" applyBorder="1" applyAlignment="1">
      <alignment horizontal="right" vertical="top"/>
    </xf>
    <xf numFmtId="0" fontId="1" fillId="0" borderId="0" xfId="0" applyFont="1" applyAlignment="1">
      <alignment vertical="top" wrapText="1"/>
    </xf>
    <xf numFmtId="4" fontId="10" fillId="0" borderId="10" xfId="0" applyNumberFormat="1" applyFont="1" applyFill="1" applyBorder="1" applyAlignment="1">
      <alignment horizontal="right" vertical="top"/>
    </xf>
    <xf numFmtId="49" fontId="4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vertical="top" wrapText="1"/>
    </xf>
    <xf numFmtId="3" fontId="1" fillId="0" borderId="5" xfId="0" applyNumberFormat="1" applyFont="1" applyFill="1" applyBorder="1" applyAlignment="1">
      <alignment horizontal="right" vertical="top"/>
    </xf>
    <xf numFmtId="49" fontId="3" fillId="0" borderId="4" xfId="0" applyNumberFormat="1" applyFont="1" applyFill="1" applyBorder="1" applyAlignment="1">
      <alignment horizontal="left" vertical="top" wrapText="1"/>
    </xf>
    <xf numFmtId="49" fontId="3" fillId="0" borderId="6" xfId="0" applyNumberFormat="1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172" fontId="1" fillId="0" borderId="0" xfId="0" applyNumberFormat="1" applyFont="1" applyFill="1" applyAlignment="1">
      <alignment horizontal="right"/>
    </xf>
    <xf numFmtId="172" fontId="1" fillId="0" borderId="0" xfId="0" applyNumberFormat="1" applyFont="1" applyFill="1"/>
    <xf numFmtId="0" fontId="13" fillId="0" borderId="0" xfId="0" applyFont="1" applyFill="1" applyBorder="1"/>
    <xf numFmtId="0" fontId="13" fillId="0" borderId="0" xfId="0" applyFont="1" applyBorder="1"/>
    <xf numFmtId="0" fontId="13" fillId="0" borderId="0" xfId="0" applyFont="1"/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72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top" wrapText="1"/>
    </xf>
    <xf numFmtId="0" fontId="13" fillId="0" borderId="16" xfId="0" applyFont="1" applyFill="1" applyBorder="1" applyAlignment="1">
      <alignment vertical="top" wrapText="1"/>
    </xf>
    <xf numFmtId="0" fontId="13" fillId="0" borderId="10" xfId="0" applyFont="1" applyFill="1" applyBorder="1" applyAlignment="1">
      <alignment vertical="top" wrapText="1"/>
    </xf>
    <xf numFmtId="0" fontId="13" fillId="0" borderId="10" xfId="0" applyFont="1" applyFill="1" applyBorder="1" applyAlignment="1">
      <alignment vertical="top"/>
    </xf>
    <xf numFmtId="0" fontId="13" fillId="0" borderId="17" xfId="0" applyFont="1" applyFill="1" applyBorder="1" applyAlignment="1">
      <alignment vertical="top"/>
    </xf>
    <xf numFmtId="0" fontId="13" fillId="0" borderId="0" xfId="0" applyFont="1" applyBorder="1" applyAlignment="1">
      <alignment vertical="top"/>
    </xf>
    <xf numFmtId="0" fontId="13" fillId="0" borderId="0" xfId="0" applyFont="1" applyAlignment="1">
      <alignment vertical="top"/>
    </xf>
    <xf numFmtId="172" fontId="13" fillId="0" borderId="10" xfId="0" applyNumberFormat="1" applyFont="1" applyFill="1" applyBorder="1" applyAlignment="1">
      <alignment vertical="top"/>
    </xf>
    <xf numFmtId="10" fontId="13" fillId="0" borderId="17" xfId="0" applyNumberFormat="1" applyFont="1" applyFill="1" applyBorder="1" applyAlignment="1">
      <alignment vertical="top"/>
    </xf>
    <xf numFmtId="172" fontId="13" fillId="0" borderId="16" xfId="0" applyNumberFormat="1" applyFont="1" applyFill="1" applyBorder="1" applyAlignment="1">
      <alignment vertical="top" wrapText="1"/>
    </xf>
    <xf numFmtId="10" fontId="13" fillId="0" borderId="10" xfId="0" applyNumberFormat="1" applyFont="1" applyFill="1" applyBorder="1" applyAlignment="1">
      <alignment vertical="top"/>
    </xf>
    <xf numFmtId="172" fontId="13" fillId="0" borderId="0" xfId="0" applyNumberFormat="1" applyFont="1" applyAlignment="1">
      <alignment horizontal="right" vertical="top"/>
    </xf>
    <xf numFmtId="0" fontId="0" fillId="0" borderId="0" xfId="0" applyFont="1" applyAlignment="1">
      <alignment vertical="top"/>
    </xf>
    <xf numFmtId="0" fontId="13" fillId="0" borderId="16" xfId="0" applyFont="1" applyFill="1" applyBorder="1" applyAlignment="1">
      <alignment vertical="top"/>
    </xf>
    <xf numFmtId="0" fontId="1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0" fontId="15" fillId="0" borderId="16" xfId="0" applyFont="1" applyFill="1" applyBorder="1" applyAlignment="1">
      <alignment horizontal="center" vertical="top" wrapText="1"/>
    </xf>
    <xf numFmtId="165" fontId="15" fillId="0" borderId="16" xfId="0" applyNumberFormat="1" applyFont="1" applyFill="1" applyBorder="1" applyAlignment="1">
      <alignment horizontal="center" vertical="top" wrapText="1"/>
    </xf>
    <xf numFmtId="166" fontId="15" fillId="0" borderId="16" xfId="0" applyNumberFormat="1" applyFont="1" applyFill="1" applyBorder="1" applyAlignment="1">
      <alignment horizontal="center" vertical="top" wrapText="1"/>
    </xf>
    <xf numFmtId="0" fontId="17" fillId="0" borderId="16" xfId="0" applyFont="1" applyFill="1" applyBorder="1" applyAlignment="1">
      <alignment vertical="top"/>
    </xf>
    <xf numFmtId="0" fontId="17" fillId="0" borderId="10" xfId="0" applyFont="1" applyFill="1" applyBorder="1" applyAlignment="1">
      <alignment vertical="top"/>
    </xf>
    <xf numFmtId="172" fontId="17" fillId="0" borderId="10" xfId="0" applyNumberFormat="1" applyFont="1" applyFill="1" applyBorder="1" applyAlignment="1">
      <alignment vertical="top"/>
    </xf>
    <xf numFmtId="10" fontId="17" fillId="0" borderId="17" xfId="0" applyNumberFormat="1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166" fontId="17" fillId="0" borderId="16" xfId="0" applyNumberFormat="1" applyFont="1" applyFill="1" applyBorder="1" applyAlignment="1">
      <alignment vertical="top"/>
    </xf>
    <xf numFmtId="172" fontId="17" fillId="0" borderId="0" xfId="0" applyNumberFormat="1" applyFont="1" applyAlignment="1">
      <alignment vertical="top"/>
    </xf>
    <xf numFmtId="0" fontId="17" fillId="0" borderId="0" xfId="0" applyFont="1" applyAlignment="1">
      <alignment vertical="top"/>
    </xf>
    <xf numFmtId="0" fontId="12" fillId="0" borderId="0" xfId="0" applyFont="1" applyAlignment="1">
      <alignment vertical="top"/>
    </xf>
    <xf numFmtId="0" fontId="17" fillId="0" borderId="16" xfId="0" applyFont="1" applyFill="1" applyBorder="1" applyAlignment="1">
      <alignment horizontal="center" vertical="top"/>
    </xf>
    <xf numFmtId="0" fontId="17" fillId="0" borderId="10" xfId="0" applyFont="1" applyFill="1" applyBorder="1" applyAlignment="1">
      <alignment horizontal="center" vertical="top"/>
    </xf>
    <xf numFmtId="0" fontId="17" fillId="0" borderId="17" xfId="0" applyFont="1" applyFill="1" applyBorder="1" applyAlignment="1">
      <alignment horizontal="center" vertical="top"/>
    </xf>
    <xf numFmtId="0" fontId="17" fillId="0" borderId="0" xfId="0" applyFont="1" applyBorder="1" applyAlignment="1">
      <alignment horizontal="center" vertical="top"/>
    </xf>
    <xf numFmtId="0" fontId="17" fillId="0" borderId="0" xfId="0" applyFont="1" applyAlignment="1">
      <alignment horizontal="center" vertical="top"/>
    </xf>
    <xf numFmtId="0" fontId="18" fillId="0" borderId="0" xfId="0" applyFont="1" applyAlignment="1">
      <alignment horizontal="center" vertical="top"/>
    </xf>
    <xf numFmtId="0" fontId="10" fillId="0" borderId="1" xfId="0" applyFont="1" applyFill="1" applyBorder="1" applyAlignment="1">
      <alignment vertical="top"/>
    </xf>
    <xf numFmtId="172" fontId="10" fillId="0" borderId="1" xfId="0" applyNumberFormat="1" applyFont="1" applyFill="1" applyBorder="1" applyAlignment="1">
      <alignment horizontal="right" vertical="top"/>
    </xf>
    <xf numFmtId="4" fontId="10" fillId="0" borderId="1" xfId="0" applyNumberFormat="1" applyFont="1" applyFill="1" applyBorder="1" applyAlignment="1">
      <alignment vertical="top"/>
    </xf>
    <xf numFmtId="0" fontId="10" fillId="0" borderId="10" xfId="0" applyFont="1" applyFill="1" applyBorder="1" applyAlignment="1">
      <alignment vertical="top"/>
    </xf>
    <xf numFmtId="172" fontId="10" fillId="0" borderId="10" xfId="0" applyNumberFormat="1" applyFont="1" applyFill="1" applyBorder="1" applyAlignment="1">
      <alignment vertical="top"/>
    </xf>
    <xf numFmtId="172" fontId="10" fillId="0" borderId="10" xfId="0" applyNumberFormat="1" applyFont="1" applyFill="1" applyBorder="1" applyAlignment="1">
      <alignment horizontal="right" vertical="top"/>
    </xf>
    <xf numFmtId="4" fontId="10" fillId="0" borderId="10" xfId="0" applyNumberFormat="1" applyFont="1" applyFill="1" applyBorder="1" applyAlignment="1">
      <alignment vertical="top"/>
    </xf>
    <xf numFmtId="172" fontId="13" fillId="0" borderId="0" xfId="0" applyNumberFormat="1" applyFont="1" applyAlignment="1">
      <alignment vertical="top"/>
    </xf>
    <xf numFmtId="173" fontId="10" fillId="0" borderId="1" xfId="0" applyNumberFormat="1" applyFont="1" applyFill="1" applyBorder="1" applyAlignment="1">
      <alignment vertical="top"/>
    </xf>
    <xf numFmtId="173" fontId="10" fillId="0" borderId="10" xfId="0" applyNumberFormat="1" applyFont="1" applyFill="1" applyBorder="1" applyAlignment="1">
      <alignment vertical="top"/>
    </xf>
    <xf numFmtId="0" fontId="10" fillId="0" borderId="1" xfId="0" applyFont="1" applyFill="1" applyBorder="1" applyAlignment="1">
      <alignment vertical="top" wrapText="1"/>
    </xf>
    <xf numFmtId="0" fontId="17" fillId="0" borderId="10" xfId="0" applyFont="1" applyFill="1" applyBorder="1" applyAlignment="1">
      <alignment horizontal="center" vertical="top" wrapText="1"/>
    </xf>
    <xf numFmtId="0" fontId="19" fillId="0" borderId="17" xfId="0" applyFont="1" applyFill="1" applyBorder="1" applyAlignment="1">
      <alignment horizontal="center" vertical="top" wrapText="1"/>
    </xf>
    <xf numFmtId="168" fontId="10" fillId="0" borderId="10" xfId="0" applyNumberFormat="1" applyFont="1" applyFill="1" applyBorder="1" applyAlignment="1">
      <alignment vertical="top"/>
    </xf>
    <xf numFmtId="168" fontId="13" fillId="0" borderId="10" xfId="0" applyNumberFormat="1" applyFont="1" applyFill="1" applyBorder="1" applyAlignment="1">
      <alignment horizontal="center" vertical="top"/>
    </xf>
    <xf numFmtId="174" fontId="19" fillId="0" borderId="17" xfId="0" applyNumberFormat="1" applyFont="1" applyFill="1" applyBorder="1" applyAlignment="1">
      <alignment horizontal="center" vertical="top"/>
    </xf>
    <xf numFmtId="0" fontId="13" fillId="0" borderId="0" xfId="0" applyFont="1" applyFill="1" applyBorder="1" applyAlignment="1">
      <alignment vertical="top"/>
    </xf>
    <xf numFmtId="173" fontId="13" fillId="0" borderId="16" xfId="0" applyNumberFormat="1" applyFont="1" applyFill="1" applyBorder="1" applyAlignment="1">
      <alignment vertical="top"/>
    </xf>
    <xf numFmtId="0" fontId="10" fillId="0" borderId="0" xfId="0" applyFont="1" applyFill="1" applyAlignment="1">
      <alignment vertical="top" wrapText="1"/>
    </xf>
    <xf numFmtId="0" fontId="13" fillId="0" borderId="10" xfId="0" applyFont="1" applyFill="1" applyBorder="1" applyAlignment="1">
      <alignment horizontal="center" vertical="top"/>
    </xf>
    <xf numFmtId="169" fontId="13" fillId="0" borderId="16" xfId="0" applyNumberFormat="1" applyFont="1" applyFill="1" applyBorder="1" applyAlignment="1">
      <alignment vertical="top"/>
    </xf>
    <xf numFmtId="0" fontId="21" fillId="0" borderId="16" xfId="0" applyFont="1" applyFill="1" applyBorder="1" applyAlignment="1">
      <alignment horizontal="center" vertical="top" wrapText="1"/>
    </xf>
    <xf numFmtId="172" fontId="1" fillId="0" borderId="0" xfId="0" applyNumberFormat="1" applyFont="1" applyFill="1" applyAlignment="1">
      <alignment horizontal="right" vertical="top"/>
    </xf>
    <xf numFmtId="172" fontId="1" fillId="0" borderId="0" xfId="0" applyNumberFormat="1" applyFont="1" applyFill="1" applyAlignment="1">
      <alignment vertical="top"/>
    </xf>
    <xf numFmtId="0" fontId="13" fillId="0" borderId="29" xfId="0" applyFont="1" applyFill="1" applyBorder="1" applyAlignment="1">
      <alignment vertical="top"/>
    </xf>
    <xf numFmtId="0" fontId="13" fillId="0" borderId="30" xfId="0" applyFont="1" applyFill="1" applyBorder="1" applyAlignment="1">
      <alignment vertical="top"/>
    </xf>
    <xf numFmtId="0" fontId="13" fillId="0" borderId="0" xfId="0" applyFont="1" applyBorder="1" applyAlignment="1">
      <alignment vertical="top" wrapText="1"/>
    </xf>
    <xf numFmtId="0" fontId="13" fillId="2" borderId="0" xfId="0" applyFont="1" applyFill="1" applyBorder="1" applyAlignment="1">
      <alignment vertical="top" wrapText="1"/>
    </xf>
    <xf numFmtId="0" fontId="13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172" fontId="1" fillId="0" borderId="0" xfId="0" applyNumberFormat="1" applyFont="1" applyFill="1" applyAlignment="1">
      <alignment vertical="top" wrapText="1"/>
    </xf>
    <xf numFmtId="172" fontId="1" fillId="0" borderId="0" xfId="0" applyNumberFormat="1" applyFont="1" applyFill="1" applyAlignment="1">
      <alignment horizontal="right" vertical="top" wrapText="1"/>
    </xf>
    <xf numFmtId="0" fontId="13" fillId="0" borderId="0" xfId="0" applyFont="1" applyFill="1" applyBorder="1" applyAlignment="1">
      <alignment vertical="top" wrapText="1"/>
    </xf>
    <xf numFmtId="0" fontId="13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172" fontId="1" fillId="2" borderId="0" xfId="0" applyNumberFormat="1" applyFont="1" applyFill="1" applyAlignment="1">
      <alignment vertical="top" wrapText="1"/>
    </xf>
    <xf numFmtId="172" fontId="1" fillId="2" borderId="0" xfId="0" applyNumberFormat="1" applyFont="1" applyFill="1" applyAlignment="1">
      <alignment horizontal="right" vertical="top" wrapText="1"/>
    </xf>
    <xf numFmtId="0" fontId="13" fillId="2" borderId="0" xfId="0" applyFont="1" applyFill="1" applyAlignment="1">
      <alignment vertical="top" wrapText="1"/>
    </xf>
    <xf numFmtId="0" fontId="0" fillId="2" borderId="0" xfId="0" applyFill="1" applyAlignment="1">
      <alignment vertical="top" wrapText="1"/>
    </xf>
    <xf numFmtId="172" fontId="1" fillId="0" borderId="0" xfId="0" applyNumberFormat="1" applyFont="1" applyAlignment="1">
      <alignment vertical="top"/>
    </xf>
    <xf numFmtId="172" fontId="1" fillId="0" borderId="0" xfId="0" applyNumberFormat="1" applyFont="1" applyAlignment="1">
      <alignment horizontal="right" vertical="top"/>
    </xf>
    <xf numFmtId="0" fontId="13" fillId="2" borderId="0" xfId="0" applyFont="1" applyFill="1" applyBorder="1" applyAlignment="1">
      <alignment vertical="top"/>
    </xf>
    <xf numFmtId="172" fontId="1" fillId="0" borderId="0" xfId="0" applyNumberFormat="1" applyFont="1" applyAlignment="1">
      <alignment horizontal="right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72" fontId="1" fillId="0" borderId="0" xfId="0" applyNumberFormat="1" applyFont="1" applyFill="1" applyAlignment="1">
      <alignment horizontal="center"/>
    </xf>
    <xf numFmtId="0" fontId="13" fillId="0" borderId="12" xfId="0" applyFont="1" applyFill="1" applyBorder="1" applyAlignment="1">
      <alignment horizontal="center" vertical="top" wrapText="1"/>
    </xf>
    <xf numFmtId="168" fontId="13" fillId="0" borderId="11" xfId="0" applyNumberFormat="1" applyFont="1" applyFill="1" applyBorder="1" applyAlignment="1">
      <alignment horizontal="center" vertical="top" wrapText="1"/>
    </xf>
    <xf numFmtId="168" fontId="13" fillId="0" borderId="32" xfId="0" applyNumberFormat="1" applyFont="1" applyFill="1" applyBorder="1" applyAlignment="1">
      <alignment horizontal="center" vertical="top" wrapText="1"/>
    </xf>
    <xf numFmtId="0" fontId="13" fillId="0" borderId="31" xfId="0" applyFont="1" applyFill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center" vertical="top" wrapText="1"/>
    </xf>
    <xf numFmtId="0" fontId="13" fillId="0" borderId="0" xfId="0" applyFont="1" applyAlignment="1">
      <alignment horizontal="center" vertical="top"/>
    </xf>
    <xf numFmtId="0" fontId="11" fillId="0" borderId="0" xfId="0" applyFont="1" applyAlignment="1">
      <alignment horizontal="center" vertical="top"/>
    </xf>
    <xf numFmtId="0" fontId="10" fillId="0" borderId="1" xfId="0" applyFont="1" applyFill="1" applyBorder="1" applyAlignment="1">
      <alignment horizontal="right" vertical="top"/>
    </xf>
    <xf numFmtId="0" fontId="10" fillId="0" borderId="1" xfId="0" applyFont="1" applyFill="1" applyBorder="1" applyAlignment="1">
      <alignment horizontal="right" vertical="top" wrapText="1"/>
    </xf>
    <xf numFmtId="168" fontId="10" fillId="0" borderId="1" xfId="0" applyNumberFormat="1" applyFont="1" applyFill="1" applyBorder="1" applyAlignment="1">
      <alignment horizontal="right" vertical="top"/>
    </xf>
    <xf numFmtId="0" fontId="10" fillId="0" borderId="0" xfId="0" applyFont="1" applyAlignment="1">
      <alignment vertical="top"/>
    </xf>
    <xf numFmtId="0" fontId="20" fillId="0" borderId="0" xfId="0" applyFont="1" applyAlignment="1">
      <alignment vertical="top" wrapText="1"/>
    </xf>
    <xf numFmtId="174" fontId="10" fillId="0" borderId="1" xfId="0" applyNumberFormat="1" applyFont="1" applyFill="1" applyBorder="1" applyAlignment="1">
      <alignment horizontal="right" vertical="top"/>
    </xf>
    <xf numFmtId="173" fontId="10" fillId="0" borderId="1" xfId="0" applyNumberFormat="1" applyFont="1" applyFill="1" applyBorder="1" applyAlignment="1">
      <alignment horizontal="right" vertical="top"/>
    </xf>
    <xf numFmtId="4" fontId="10" fillId="0" borderId="1" xfId="0" applyNumberFormat="1" applyFont="1" applyFill="1" applyBorder="1" applyAlignment="1">
      <alignment horizontal="right" vertical="top"/>
    </xf>
    <xf numFmtId="0" fontId="23" fillId="0" borderId="1" xfId="0" applyFont="1" applyFill="1" applyBorder="1" applyAlignment="1">
      <alignment horizontal="right" vertical="top" wrapText="1"/>
    </xf>
    <xf numFmtId="172" fontId="23" fillId="0" borderId="1" xfId="0" applyNumberFormat="1" applyFont="1" applyFill="1" applyBorder="1" applyAlignment="1">
      <alignment horizontal="center" vertical="top" wrapText="1"/>
    </xf>
    <xf numFmtId="0" fontId="23" fillId="0" borderId="1" xfId="0" applyFont="1" applyFill="1" applyBorder="1" applyAlignment="1">
      <alignment horizontal="center" vertical="top" wrapText="1"/>
    </xf>
    <xf numFmtId="0" fontId="23" fillId="0" borderId="0" xfId="0" applyFont="1" applyFill="1" applyBorder="1" applyAlignment="1">
      <alignment horizontal="center" vertical="top"/>
    </xf>
    <xf numFmtId="173" fontId="23" fillId="0" borderId="0" xfId="0" applyNumberFormat="1" applyFont="1" applyFill="1" applyBorder="1" applyAlignment="1">
      <alignment horizontal="center" vertical="top"/>
    </xf>
    <xf numFmtId="172" fontId="10" fillId="0" borderId="1" xfId="0" applyNumberFormat="1" applyFont="1" applyFill="1" applyBorder="1" applyAlignment="1">
      <alignment horizontal="right" vertical="top" wrapText="1"/>
    </xf>
    <xf numFmtId="173" fontId="10" fillId="0" borderId="1" xfId="0" applyNumberFormat="1" applyFont="1" applyFill="1" applyBorder="1" applyAlignment="1">
      <alignment horizontal="right" vertical="top" wrapText="1"/>
    </xf>
    <xf numFmtId="165" fontId="10" fillId="0" borderId="1" xfId="0" applyNumberFormat="1" applyFont="1" applyFill="1" applyBorder="1" applyAlignment="1">
      <alignment horizontal="right" vertical="top" wrapText="1"/>
    </xf>
    <xf numFmtId="173" fontId="10" fillId="0" borderId="1" xfId="0" applyNumberFormat="1" applyFont="1" applyFill="1" applyBorder="1" applyAlignment="1">
      <alignment horizontal="center" vertical="top" wrapText="1"/>
    </xf>
    <xf numFmtId="0" fontId="10" fillId="0" borderId="10" xfId="0" applyFont="1" applyFill="1" applyBorder="1" applyAlignment="1">
      <alignment horizontal="right" vertical="top" wrapText="1"/>
    </xf>
    <xf numFmtId="172" fontId="10" fillId="0" borderId="10" xfId="0" applyNumberFormat="1" applyFont="1" applyFill="1" applyBorder="1" applyAlignment="1">
      <alignment vertical="top" wrapText="1"/>
    </xf>
    <xf numFmtId="172" fontId="10" fillId="0" borderId="10" xfId="0" applyNumberFormat="1" applyFont="1" applyFill="1" applyBorder="1" applyAlignment="1">
      <alignment horizontal="right" vertical="top" wrapText="1"/>
    </xf>
    <xf numFmtId="0" fontId="10" fillId="0" borderId="0" xfId="0" applyFont="1" applyFill="1" applyAlignment="1">
      <alignment vertical="top"/>
    </xf>
    <xf numFmtId="4" fontId="10" fillId="0" borderId="1" xfId="0" applyNumberFormat="1" applyFont="1" applyFill="1" applyBorder="1" applyAlignment="1">
      <alignment horizontal="right" vertical="top" wrapText="1"/>
    </xf>
    <xf numFmtId="4" fontId="10" fillId="0" borderId="10" xfId="0" applyNumberFormat="1" applyFont="1" applyFill="1" applyBorder="1" applyAlignment="1">
      <alignment horizontal="right" vertical="top" wrapText="1"/>
    </xf>
    <xf numFmtId="173" fontId="10" fillId="0" borderId="1" xfId="0" applyNumberFormat="1" applyFont="1" applyFill="1" applyBorder="1" applyAlignment="1">
      <alignment horizontal="center" vertical="top"/>
    </xf>
    <xf numFmtId="167" fontId="10" fillId="0" borderId="0" xfId="0" applyNumberFormat="1" applyFont="1" applyFill="1" applyAlignment="1">
      <alignment vertical="top"/>
    </xf>
    <xf numFmtId="171" fontId="10" fillId="0" borderId="0" xfId="0" applyNumberFormat="1" applyFont="1" applyFill="1" applyAlignment="1">
      <alignment vertical="top"/>
    </xf>
    <xf numFmtId="165" fontId="10" fillId="0" borderId="10" xfId="0" applyNumberFormat="1" applyFont="1" applyFill="1" applyBorder="1" applyAlignment="1">
      <alignment horizontal="right" vertical="top"/>
    </xf>
    <xf numFmtId="166" fontId="10" fillId="0" borderId="10" xfId="0" applyNumberFormat="1" applyFont="1" applyFill="1" applyBorder="1" applyAlignment="1">
      <alignment horizontal="right" vertical="top"/>
    </xf>
    <xf numFmtId="165" fontId="10" fillId="0" borderId="1" xfId="0" applyNumberFormat="1" applyFont="1" applyFill="1" applyBorder="1" applyAlignment="1">
      <alignment horizontal="right" vertical="top"/>
    </xf>
    <xf numFmtId="170" fontId="10" fillId="0" borderId="0" xfId="0" applyNumberFormat="1" applyFont="1" applyFill="1" applyAlignment="1">
      <alignment vertical="top"/>
    </xf>
    <xf numFmtId="164" fontId="10" fillId="0" borderId="10" xfId="0" applyNumberFormat="1" applyFont="1" applyFill="1" applyBorder="1" applyAlignment="1">
      <alignment horizontal="right" vertical="top"/>
    </xf>
    <xf numFmtId="166" fontId="10" fillId="0" borderId="1" xfId="0" applyNumberFormat="1" applyFont="1" applyFill="1" applyBorder="1" applyAlignment="1">
      <alignment horizontal="right" vertical="top"/>
    </xf>
    <xf numFmtId="164" fontId="10" fillId="0" borderId="1" xfId="0" applyNumberFormat="1" applyFont="1" applyFill="1" applyBorder="1" applyAlignment="1">
      <alignment horizontal="right" vertical="top"/>
    </xf>
    <xf numFmtId="165" fontId="24" fillId="0" borderId="1" xfId="0" applyNumberFormat="1" applyFont="1" applyFill="1" applyBorder="1" applyAlignment="1">
      <alignment horizontal="right" vertical="top"/>
    </xf>
    <xf numFmtId="172" fontId="24" fillId="0" borderId="1" xfId="0" applyNumberFormat="1" applyFont="1" applyFill="1" applyBorder="1" applyAlignment="1">
      <alignment horizontal="right" vertical="top"/>
    </xf>
    <xf numFmtId="172" fontId="24" fillId="0" borderId="10" xfId="0" applyNumberFormat="1" applyFont="1" applyFill="1" applyBorder="1" applyAlignment="1">
      <alignment horizontal="right" vertical="top"/>
    </xf>
    <xf numFmtId="173" fontId="10" fillId="0" borderId="0" xfId="0" applyNumberFormat="1" applyFont="1" applyFill="1" applyAlignment="1">
      <alignment horizontal="center" vertical="top"/>
    </xf>
    <xf numFmtId="4" fontId="10" fillId="0" borderId="0" xfId="0" applyNumberFormat="1" applyFont="1" applyFill="1" applyAlignment="1">
      <alignment horizontal="center" vertical="top" wrapText="1"/>
    </xf>
    <xf numFmtId="4" fontId="10" fillId="0" borderId="10" xfId="0" applyNumberFormat="1" applyFont="1" applyFill="1" applyBorder="1" applyAlignment="1">
      <alignment vertical="top" wrapText="1"/>
    </xf>
    <xf numFmtId="0" fontId="10" fillId="0" borderId="0" xfId="0" applyFont="1" applyFill="1" applyAlignment="1">
      <alignment horizontal="center" vertical="top"/>
    </xf>
    <xf numFmtId="2" fontId="10" fillId="0" borderId="0" xfId="0" applyNumberFormat="1" applyFont="1" applyFill="1" applyAlignment="1">
      <alignment horizontal="center" vertical="top"/>
    </xf>
    <xf numFmtId="0" fontId="10" fillId="0" borderId="0" xfId="0" applyFont="1" applyFill="1" applyAlignment="1">
      <alignment horizontal="right" vertical="top" wrapText="1"/>
    </xf>
    <xf numFmtId="174" fontId="10" fillId="0" borderId="0" xfId="0" applyNumberFormat="1" applyFont="1" applyFill="1" applyAlignment="1">
      <alignment horizontal="center" vertical="top"/>
    </xf>
    <xf numFmtId="174" fontId="10" fillId="0" borderId="10" xfId="0" applyNumberFormat="1" applyFont="1" applyFill="1" applyBorder="1" applyAlignment="1">
      <alignment horizontal="center" vertical="top"/>
    </xf>
    <xf numFmtId="172" fontId="10" fillId="0" borderId="10" xfId="0" applyNumberFormat="1" applyFont="1" applyFill="1" applyBorder="1" applyAlignment="1">
      <alignment horizontal="center" vertical="top"/>
    </xf>
    <xf numFmtId="0" fontId="10" fillId="0" borderId="0" xfId="0" applyFont="1" applyFill="1" applyAlignment="1">
      <alignment horizontal="center" vertical="top" wrapText="1"/>
    </xf>
    <xf numFmtId="174" fontId="10" fillId="0" borderId="0" xfId="0" applyNumberFormat="1" applyFont="1" applyFill="1" applyAlignment="1">
      <alignment vertical="top"/>
    </xf>
    <xf numFmtId="174" fontId="10" fillId="0" borderId="0" xfId="0" applyNumberFormat="1" applyFont="1" applyFill="1" applyAlignment="1">
      <alignment horizontal="center" vertical="top" wrapText="1"/>
    </xf>
    <xf numFmtId="174" fontId="10" fillId="0" borderId="2" xfId="0" applyNumberFormat="1" applyFont="1" applyFill="1" applyBorder="1" applyAlignment="1">
      <alignment horizontal="center" vertical="top"/>
    </xf>
    <xf numFmtId="173" fontId="10" fillId="0" borderId="3" xfId="0" applyNumberFormat="1" applyFont="1" applyFill="1" applyBorder="1" applyAlignment="1">
      <alignment vertical="top"/>
    </xf>
    <xf numFmtId="0" fontId="10" fillId="0" borderId="0" xfId="0" applyFont="1" applyAlignment="1">
      <alignment vertical="top" wrapText="1"/>
    </xf>
    <xf numFmtId="0" fontId="10" fillId="0" borderId="0" xfId="0" applyFont="1" applyAlignment="1">
      <alignment horizontal="right" vertical="top" wrapText="1"/>
    </xf>
    <xf numFmtId="172" fontId="10" fillId="0" borderId="0" xfId="0" applyNumberFormat="1" applyFont="1" applyAlignment="1">
      <alignment vertical="top" wrapText="1"/>
    </xf>
    <xf numFmtId="172" fontId="10" fillId="0" borderId="0" xfId="0" applyNumberFormat="1" applyFont="1" applyAlignment="1">
      <alignment horizontal="right" vertical="top" wrapText="1"/>
    </xf>
    <xf numFmtId="172" fontId="10" fillId="0" borderId="0" xfId="0" applyNumberFormat="1" applyFont="1" applyFill="1" applyAlignment="1">
      <alignment vertical="top" wrapText="1"/>
    </xf>
    <xf numFmtId="172" fontId="10" fillId="0" borderId="0" xfId="0" applyNumberFormat="1" applyFont="1" applyFill="1" applyAlignment="1">
      <alignment horizontal="right" vertical="top" wrapText="1"/>
    </xf>
    <xf numFmtId="0" fontId="10" fillId="2" borderId="0" xfId="0" applyFont="1" applyFill="1" applyAlignment="1">
      <alignment vertical="top" wrapText="1"/>
    </xf>
    <xf numFmtId="172" fontId="10" fillId="2" borderId="0" xfId="0" applyNumberFormat="1" applyFont="1" applyFill="1" applyAlignment="1">
      <alignment vertical="top" wrapText="1"/>
    </xf>
    <xf numFmtId="172" fontId="10" fillId="2" borderId="0" xfId="0" applyNumberFormat="1" applyFont="1" applyFill="1" applyAlignment="1">
      <alignment horizontal="right" vertical="top" wrapText="1"/>
    </xf>
    <xf numFmtId="173" fontId="14" fillId="0" borderId="1" xfId="0" applyNumberFormat="1" applyFont="1" applyFill="1" applyBorder="1" applyAlignment="1">
      <alignment horizontal="right" vertical="top" wrapText="1"/>
    </xf>
    <xf numFmtId="173" fontId="14" fillId="0" borderId="1" xfId="0" applyNumberFormat="1" applyFont="1" applyFill="1" applyBorder="1" applyAlignment="1">
      <alignment vertical="top" wrapText="1"/>
    </xf>
    <xf numFmtId="0" fontId="2" fillId="0" borderId="4" xfId="0" applyFont="1" applyFill="1" applyBorder="1" applyAlignment="1">
      <alignment horizontal="center" vertical="center" wrapText="1"/>
    </xf>
    <xf numFmtId="172" fontId="2" fillId="0" borderId="4" xfId="0" applyNumberFormat="1" applyFont="1" applyFill="1" applyBorder="1" applyAlignment="1">
      <alignment horizontal="center" vertical="center" wrapText="1"/>
    </xf>
    <xf numFmtId="0" fontId="23" fillId="0" borderId="10" xfId="0" applyFont="1" applyFill="1" applyBorder="1" applyAlignment="1">
      <alignment horizontal="center" vertical="top" wrapText="1"/>
    </xf>
    <xf numFmtId="172" fontId="23" fillId="0" borderId="10" xfId="0" applyNumberFormat="1" applyFont="1" applyFill="1" applyBorder="1" applyAlignment="1">
      <alignment horizontal="center" vertical="top" wrapText="1"/>
    </xf>
    <xf numFmtId="2" fontId="8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/>
    </xf>
    <xf numFmtId="0" fontId="22" fillId="0" borderId="1" xfId="0" applyFont="1" applyFill="1" applyBorder="1" applyAlignment="1">
      <alignment horizontal="right" vertical="top"/>
    </xf>
    <xf numFmtId="172" fontId="22" fillId="0" borderId="1" xfId="0" applyNumberFormat="1" applyFont="1" applyFill="1" applyBorder="1" applyAlignment="1">
      <alignment horizontal="right" vertical="top"/>
    </xf>
    <xf numFmtId="4" fontId="22" fillId="0" borderId="1" xfId="0" applyNumberFormat="1" applyFont="1" applyFill="1" applyBorder="1" applyAlignment="1">
      <alignment horizontal="right" vertical="top"/>
    </xf>
    <xf numFmtId="4" fontId="22" fillId="0" borderId="1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vertical="top" wrapText="1"/>
    </xf>
    <xf numFmtId="0" fontId="0" fillId="0" borderId="1" xfId="0" applyBorder="1" applyAlignment="1">
      <alignment vertical="top"/>
    </xf>
    <xf numFmtId="0" fontId="25" fillId="0" borderId="1" xfId="0" applyFont="1" applyBorder="1" applyAlignment="1">
      <alignment horizontal="right" vertical="top"/>
    </xf>
    <xf numFmtId="0" fontId="25" fillId="0" borderId="1" xfId="0" applyFont="1" applyBorder="1" applyAlignment="1">
      <alignment vertical="top"/>
    </xf>
    <xf numFmtId="2" fontId="1" fillId="0" borderId="1" xfId="0" applyNumberFormat="1" applyFont="1" applyFill="1" applyBorder="1" applyAlignment="1">
      <alignment vertical="top" wrapText="1"/>
    </xf>
    <xf numFmtId="0" fontId="22" fillId="0" borderId="1" xfId="0" applyFont="1" applyFill="1" applyBorder="1" applyAlignment="1">
      <alignment vertical="top" wrapText="1"/>
    </xf>
    <xf numFmtId="2" fontId="22" fillId="0" borderId="1" xfId="0" applyNumberFormat="1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vertical="top" wrapText="1"/>
    </xf>
    <xf numFmtId="0" fontId="0" fillId="0" borderId="3" xfId="0" applyBorder="1" applyAlignment="1">
      <alignment vertical="top"/>
    </xf>
    <xf numFmtId="0" fontId="22" fillId="0" borderId="3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vertical="top"/>
    </xf>
    <xf numFmtId="0" fontId="1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3" fillId="0" borderId="24" xfId="0" applyFont="1" applyFill="1" applyBorder="1" applyAlignment="1">
      <alignment horizontal="right" vertical="top" wrapText="1"/>
    </xf>
    <xf numFmtId="0" fontId="23" fillId="0" borderId="25" xfId="0" applyFont="1" applyFill="1" applyBorder="1" applyAlignment="1">
      <alignment horizontal="center" vertical="top" wrapText="1"/>
    </xf>
    <xf numFmtId="0" fontId="10" fillId="0" borderId="24" xfId="0" applyFont="1" applyFill="1" applyBorder="1" applyAlignment="1">
      <alignment horizontal="right" vertical="top" wrapText="1"/>
    </xf>
    <xf numFmtId="173" fontId="10" fillId="0" borderId="25" xfId="0" applyNumberFormat="1" applyFont="1" applyFill="1" applyBorder="1" applyAlignment="1">
      <alignment horizontal="right" vertical="top" wrapText="1"/>
    </xf>
    <xf numFmtId="4" fontId="10" fillId="0" borderId="24" xfId="0" applyNumberFormat="1" applyFont="1" applyFill="1" applyBorder="1" applyAlignment="1">
      <alignment horizontal="right" vertical="top"/>
    </xf>
    <xf numFmtId="173" fontId="10" fillId="0" borderId="25" xfId="0" applyNumberFormat="1" applyFont="1" applyFill="1" applyBorder="1" applyAlignment="1">
      <alignment horizontal="right" vertical="top"/>
    </xf>
    <xf numFmtId="165" fontId="10" fillId="0" borderId="24" xfId="0" applyNumberFormat="1" applyFont="1" applyFill="1" applyBorder="1" applyAlignment="1">
      <alignment horizontal="right" vertical="top"/>
    </xf>
    <xf numFmtId="166" fontId="10" fillId="0" borderId="24" xfId="0" applyNumberFormat="1" applyFont="1" applyFill="1" applyBorder="1" applyAlignment="1">
      <alignment horizontal="right" vertical="top"/>
    </xf>
    <xf numFmtId="170" fontId="10" fillId="0" borderId="24" xfId="0" applyNumberFormat="1" applyFont="1" applyFill="1" applyBorder="1" applyAlignment="1">
      <alignment horizontal="right" vertical="top"/>
    </xf>
    <xf numFmtId="164" fontId="10" fillId="0" borderId="24" xfId="0" applyNumberFormat="1" applyFont="1" applyFill="1" applyBorder="1" applyAlignment="1">
      <alignment horizontal="right" vertical="top"/>
    </xf>
    <xf numFmtId="173" fontId="10" fillId="0" borderId="24" xfId="0" applyNumberFormat="1" applyFont="1" applyFill="1" applyBorder="1" applyAlignment="1">
      <alignment horizontal="right" vertical="top" wrapText="1"/>
    </xf>
    <xf numFmtId="165" fontId="24" fillId="0" borderId="24" xfId="0" applyNumberFormat="1" applyFont="1" applyFill="1" applyBorder="1" applyAlignment="1">
      <alignment horizontal="right" vertical="top"/>
    </xf>
    <xf numFmtId="173" fontId="14" fillId="0" borderId="25" xfId="0" applyNumberFormat="1" applyFont="1" applyFill="1" applyBorder="1" applyAlignment="1">
      <alignment horizontal="right" vertical="top"/>
    </xf>
    <xf numFmtId="0" fontId="25" fillId="0" borderId="24" xfId="0" applyFont="1" applyBorder="1" applyAlignment="1">
      <alignment horizontal="right" vertical="top"/>
    </xf>
    <xf numFmtId="0" fontId="25" fillId="0" borderId="25" xfId="0" applyFont="1" applyBorder="1" applyAlignment="1">
      <alignment horizontal="right" vertical="top"/>
    </xf>
    <xf numFmtId="0" fontId="10" fillId="0" borderId="25" xfId="0" applyFont="1" applyFill="1" applyBorder="1" applyAlignment="1">
      <alignment horizontal="right" vertical="top"/>
    </xf>
    <xf numFmtId="0" fontId="10" fillId="0" borderId="24" xfId="0" applyFont="1" applyFill="1" applyBorder="1" applyAlignment="1">
      <alignment horizontal="right" vertical="top"/>
    </xf>
    <xf numFmtId="4" fontId="10" fillId="0" borderId="25" xfId="0" applyNumberFormat="1" applyFont="1" applyFill="1" applyBorder="1" applyAlignment="1">
      <alignment horizontal="right" vertical="top"/>
    </xf>
    <xf numFmtId="168" fontId="10" fillId="0" borderId="24" xfId="0" applyNumberFormat="1" applyFont="1" applyFill="1" applyBorder="1" applyAlignment="1">
      <alignment horizontal="right" vertical="top" wrapText="1"/>
    </xf>
    <xf numFmtId="0" fontId="22" fillId="0" borderId="24" xfId="0" applyFont="1" applyFill="1" applyBorder="1" applyAlignment="1">
      <alignment horizontal="right" vertical="top"/>
    </xf>
    <xf numFmtId="4" fontId="22" fillId="0" borderId="25" xfId="0" applyNumberFormat="1" applyFont="1" applyFill="1" applyBorder="1" applyAlignment="1">
      <alignment horizontal="right" vertical="top"/>
    </xf>
    <xf numFmtId="168" fontId="10" fillId="0" borderId="24" xfId="0" applyNumberFormat="1" applyFont="1" applyFill="1" applyBorder="1" applyAlignment="1">
      <alignment horizontal="right" vertical="top"/>
    </xf>
    <xf numFmtId="0" fontId="10" fillId="0" borderId="26" xfId="0" applyFont="1" applyFill="1" applyBorder="1" applyAlignment="1">
      <alignment vertical="top"/>
    </xf>
    <xf numFmtId="172" fontId="10" fillId="0" borderId="27" xfId="0" applyNumberFormat="1" applyFont="1" applyFill="1" applyBorder="1" applyAlignment="1">
      <alignment horizontal="right" vertical="top"/>
    </xf>
    <xf numFmtId="173" fontId="14" fillId="0" borderId="27" xfId="0" applyNumberFormat="1" applyFont="1" applyFill="1" applyBorder="1" applyAlignment="1">
      <alignment vertical="top"/>
    </xf>
    <xf numFmtId="0" fontId="14" fillId="0" borderId="27" xfId="0" applyFont="1" applyFill="1" applyBorder="1" applyAlignment="1">
      <alignment vertical="top"/>
    </xf>
    <xf numFmtId="172" fontId="14" fillId="0" borderId="27" xfId="0" applyNumberFormat="1" applyFont="1" applyFill="1" applyBorder="1" applyAlignment="1">
      <alignment horizontal="right" vertical="top"/>
    </xf>
    <xf numFmtId="0" fontId="14" fillId="0" borderId="27" xfId="0" applyFont="1" applyFill="1" applyBorder="1" applyAlignment="1">
      <alignment horizontal="right" vertical="top"/>
    </xf>
    <xf numFmtId="173" fontId="14" fillId="0" borderId="28" xfId="0" applyNumberFormat="1" applyFont="1" applyFill="1" applyBorder="1" applyAlignment="1">
      <alignment horizontal="right" vertical="top"/>
    </xf>
    <xf numFmtId="0" fontId="1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173" fontId="2" fillId="0" borderId="3" xfId="0" applyNumberFormat="1" applyFont="1" applyFill="1" applyBorder="1" applyAlignment="1">
      <alignment horizontal="center" vertical="center"/>
    </xf>
    <xf numFmtId="0" fontId="2" fillId="0" borderId="33" xfId="0" applyFont="1" applyFill="1" applyBorder="1" applyAlignment="1">
      <alignment horizontal="center" vertical="center" wrapText="1"/>
    </xf>
    <xf numFmtId="172" fontId="2" fillId="0" borderId="34" xfId="0" applyNumberFormat="1" applyFont="1" applyFill="1" applyBorder="1" applyAlignment="1">
      <alignment horizontal="center" vertical="center" wrapText="1"/>
    </xf>
    <xf numFmtId="0" fontId="23" fillId="0" borderId="16" xfId="0" applyFont="1" applyFill="1" applyBorder="1" applyAlignment="1">
      <alignment horizontal="center" vertical="top" wrapText="1"/>
    </xf>
    <xf numFmtId="172" fontId="23" fillId="0" borderId="17" xfId="0" applyNumberFormat="1" applyFont="1" applyFill="1" applyBorder="1" applyAlignment="1">
      <alignment horizontal="center" vertical="top" wrapText="1"/>
    </xf>
    <xf numFmtId="0" fontId="10" fillId="0" borderId="16" xfId="0" applyFont="1" applyFill="1" applyBorder="1" applyAlignment="1">
      <alignment horizontal="right" vertical="top" wrapText="1"/>
    </xf>
    <xf numFmtId="172" fontId="10" fillId="0" borderId="17" xfId="0" applyNumberFormat="1" applyFont="1" applyFill="1" applyBorder="1" applyAlignment="1">
      <alignment horizontal="right" vertical="top" wrapText="1"/>
    </xf>
    <xf numFmtId="165" fontId="10" fillId="0" borderId="16" xfId="0" applyNumberFormat="1" applyFont="1" applyFill="1" applyBorder="1" applyAlignment="1">
      <alignment horizontal="right" vertical="top"/>
    </xf>
    <xf numFmtId="166" fontId="10" fillId="0" borderId="16" xfId="0" applyNumberFormat="1" applyFont="1" applyFill="1" applyBorder="1" applyAlignment="1">
      <alignment horizontal="right" vertical="top"/>
    </xf>
    <xf numFmtId="164" fontId="10" fillId="0" borderId="16" xfId="0" applyNumberFormat="1" applyFont="1" applyFill="1" applyBorder="1" applyAlignment="1">
      <alignment horizontal="right" vertical="top"/>
    </xf>
    <xf numFmtId="170" fontId="10" fillId="0" borderId="16" xfId="0" applyNumberFormat="1" applyFont="1" applyFill="1" applyBorder="1" applyAlignment="1">
      <alignment horizontal="right" vertical="top"/>
    </xf>
    <xf numFmtId="173" fontId="10" fillId="0" borderId="16" xfId="0" applyNumberFormat="1" applyFont="1" applyFill="1" applyBorder="1" applyAlignment="1">
      <alignment horizontal="right" vertical="top" wrapText="1"/>
    </xf>
    <xf numFmtId="0" fontId="10" fillId="0" borderId="16" xfId="0" applyFont="1" applyFill="1" applyBorder="1" applyAlignment="1">
      <alignment vertical="top" wrapText="1"/>
    </xf>
    <xf numFmtId="0" fontId="10" fillId="0" borderId="16" xfId="0" applyFont="1" applyFill="1" applyBorder="1" applyAlignment="1">
      <alignment vertical="top"/>
    </xf>
    <xf numFmtId="172" fontId="10" fillId="0" borderId="17" xfId="0" applyNumberFormat="1" applyFont="1" applyFill="1" applyBorder="1" applyAlignment="1">
      <alignment horizontal="right" vertical="top"/>
    </xf>
    <xf numFmtId="174" fontId="10" fillId="0" borderId="16" xfId="0" applyNumberFormat="1" applyFont="1" applyFill="1" applyBorder="1" applyAlignment="1">
      <alignment horizontal="center" vertical="top"/>
    </xf>
    <xf numFmtId="168" fontId="10" fillId="0" borderId="16" xfId="0" applyNumberFormat="1" applyFont="1" applyFill="1" applyBorder="1" applyAlignment="1">
      <alignment vertical="top" wrapText="1"/>
    </xf>
    <xf numFmtId="168" fontId="10" fillId="0" borderId="16" xfId="0" applyNumberFormat="1" applyFont="1" applyFill="1" applyBorder="1" applyAlignment="1">
      <alignment vertical="top"/>
    </xf>
    <xf numFmtId="0" fontId="10" fillId="0" borderId="18" xfId="0" applyFont="1" applyFill="1" applyBorder="1" applyAlignment="1">
      <alignment vertical="top"/>
    </xf>
    <xf numFmtId="172" fontId="10" fillId="0" borderId="19" xfId="0" applyNumberFormat="1" applyFont="1" applyFill="1" applyBorder="1" applyAlignment="1">
      <alignment vertical="top"/>
    </xf>
    <xf numFmtId="0" fontId="14" fillId="0" borderId="19" xfId="0" applyFont="1" applyFill="1" applyBorder="1" applyAlignment="1">
      <alignment vertical="top"/>
    </xf>
    <xf numFmtId="172" fontId="14" fillId="0" borderId="19" xfId="0" applyNumberFormat="1" applyFont="1" applyFill="1" applyBorder="1" applyAlignment="1">
      <alignment horizontal="right" vertical="top"/>
    </xf>
    <xf numFmtId="172" fontId="14" fillId="0" borderId="20" xfId="0" applyNumberFormat="1" applyFont="1" applyFill="1" applyBorder="1" applyAlignment="1">
      <alignment horizontal="right" vertical="top"/>
    </xf>
    <xf numFmtId="172" fontId="17" fillId="0" borderId="19" xfId="0" applyNumberFormat="1" applyFont="1" applyFill="1" applyBorder="1" applyAlignment="1">
      <alignment vertical="top"/>
    </xf>
    <xf numFmtId="10" fontId="17" fillId="0" borderId="20" xfId="0" applyNumberFormat="1" applyFont="1" applyFill="1" applyBorder="1" applyAlignment="1">
      <alignment vertical="top"/>
    </xf>
    <xf numFmtId="49" fontId="3" fillId="2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4" fillId="2" borderId="5" xfId="0" applyNumberFormat="1" applyFont="1" applyFill="1" applyBorder="1" applyAlignment="1">
      <alignment horizontal="center" vertical="center" textRotation="90" wrapText="1"/>
    </xf>
    <xf numFmtId="49" fontId="4" fillId="2" borderId="1" xfId="0" applyNumberFormat="1" applyFont="1" applyFill="1" applyBorder="1" applyAlignment="1">
      <alignment horizontal="center" vertical="center" textRotation="90" wrapText="1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8" fillId="0" borderId="0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35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1" fillId="0" borderId="0" xfId="0" applyFont="1" applyFill="1" applyAlignment="1">
      <alignment wrapText="1"/>
    </xf>
    <xf numFmtId="0" fontId="13" fillId="0" borderId="0" xfId="0" applyFont="1" applyAlignment="1">
      <alignment horizontal="center" vertical="center"/>
    </xf>
    <xf numFmtId="0" fontId="10" fillId="0" borderId="0" xfId="0" applyFont="1" applyFill="1" applyBorder="1" applyAlignment="1">
      <alignment vertical="top" wrapText="1"/>
    </xf>
    <xf numFmtId="0" fontId="10" fillId="0" borderId="0" xfId="0" applyFont="1" applyFill="1" applyAlignment="1">
      <alignment vertical="top"/>
    </xf>
    <xf numFmtId="0" fontId="10" fillId="0" borderId="0" xfId="0" applyFont="1" applyFill="1" applyAlignment="1">
      <alignment vertical="top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top" wrapText="1"/>
    </xf>
    <xf numFmtId="0" fontId="13" fillId="0" borderId="13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center" vertical="center" wrapText="1"/>
    </xf>
    <xf numFmtId="0" fontId="13" fillId="0" borderId="31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168" fontId="13" fillId="0" borderId="11" xfId="0" applyNumberFormat="1" applyFont="1" applyFill="1" applyBorder="1" applyAlignment="1">
      <alignment horizontal="center" vertical="center" wrapText="1"/>
    </xf>
    <xf numFmtId="168" fontId="13" fillId="0" borderId="32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top" wrapText="1"/>
    </xf>
    <xf numFmtId="0" fontId="10" fillId="0" borderId="0" xfId="0" applyFont="1" applyFill="1" applyAlignment="1">
      <alignment horizontal="center" vertical="top" wrapText="1"/>
    </xf>
    <xf numFmtId="0" fontId="13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490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DB43C9"/>
      <color rgb="FFFF99FF"/>
      <color rgb="FF008000"/>
      <color rgb="FFE6C84A"/>
      <color rgb="FF36D7E8"/>
      <color rgb="FF49E7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O72"/>
  <sheetViews>
    <sheetView tabSelected="1" zoomScale="98" zoomScaleNormal="98" workbookViewId="0">
      <pane xSplit="2" ySplit="6" topLeftCell="C31" activePane="bottomRight" state="frozen"/>
      <selection pane="topRight" activeCell="C1" sqref="C1"/>
      <selection pane="bottomLeft" activeCell="A7" sqref="A7"/>
      <selection pane="bottomRight" activeCell="I51" sqref="I51"/>
    </sheetView>
  </sheetViews>
  <sheetFormatPr defaultRowHeight="15" x14ac:dyDescent="0.25"/>
  <cols>
    <col min="1" max="1" width="35.28515625" style="34" customWidth="1"/>
    <col min="2" max="2" width="9.140625" customWidth="1"/>
    <col min="3" max="4" width="9" bestFit="1" customWidth="1"/>
    <col min="5" max="6" width="9.85546875" customWidth="1"/>
    <col min="7" max="13" width="9.28515625" customWidth="1"/>
    <col min="14" max="14" width="8.85546875" customWidth="1"/>
    <col min="15" max="15" width="9.140625" customWidth="1"/>
    <col min="16" max="18" width="9.42578125" customWidth="1"/>
    <col min="19" max="19" width="10.28515625" customWidth="1"/>
    <col min="20" max="20" width="9.28515625" customWidth="1"/>
    <col min="21" max="23" width="9.42578125" customWidth="1"/>
    <col min="24" max="24" width="8.85546875" customWidth="1"/>
    <col min="25" max="26" width="8.7109375" customWidth="1"/>
    <col min="27" max="27" width="8.140625" customWidth="1"/>
    <col min="28" max="28" width="8.5703125" customWidth="1"/>
    <col min="29" max="29" width="8.140625" customWidth="1"/>
    <col min="30" max="30" width="9.28515625" customWidth="1"/>
    <col min="31" max="32" width="8.5703125" customWidth="1"/>
    <col min="35" max="35" width="8.42578125" bestFit="1" customWidth="1"/>
    <col min="36" max="36" width="8.5703125" bestFit="1" customWidth="1"/>
    <col min="37" max="37" width="8.7109375" customWidth="1"/>
    <col min="38" max="40" width="7" customWidth="1"/>
    <col min="41" max="41" width="8.5703125" bestFit="1" customWidth="1"/>
  </cols>
  <sheetData>
    <row r="1" spans="1:41" s="7" customFormat="1" x14ac:dyDescent="0.25">
      <c r="A1" s="33"/>
      <c r="AE1" s="5"/>
      <c r="AG1" s="5" t="s">
        <v>74</v>
      </c>
      <c r="AO1" s="5"/>
    </row>
    <row r="2" spans="1:41" s="7" customFormat="1" x14ac:dyDescent="0.25">
      <c r="A2" s="33"/>
    </row>
    <row r="3" spans="1:41" s="8" customFormat="1" ht="11.25" customHeight="1" x14ac:dyDescent="0.25">
      <c r="A3" s="297" t="s">
        <v>0</v>
      </c>
      <c r="B3" s="297" t="s">
        <v>1</v>
      </c>
      <c r="C3" s="297"/>
      <c r="D3" s="297"/>
      <c r="E3" s="297"/>
      <c r="F3" s="297"/>
      <c r="G3" s="297"/>
      <c r="H3" s="297"/>
      <c r="I3" s="297"/>
      <c r="J3" s="297"/>
      <c r="K3" s="297"/>
      <c r="L3" s="297"/>
      <c r="M3" s="297"/>
      <c r="N3" s="297"/>
      <c r="O3" s="297"/>
      <c r="P3" s="297"/>
      <c r="Q3" s="297"/>
      <c r="R3" s="297"/>
      <c r="S3" s="297"/>
      <c r="T3" s="297"/>
      <c r="U3" s="297"/>
      <c r="V3" s="297"/>
      <c r="W3" s="297"/>
      <c r="X3" s="297"/>
      <c r="Y3" s="297"/>
      <c r="Z3" s="297"/>
      <c r="AA3" s="297"/>
      <c r="AB3" s="297"/>
      <c r="AC3" s="297"/>
      <c r="AD3" s="297"/>
      <c r="AE3" s="297"/>
      <c r="AF3" s="297"/>
      <c r="AG3" s="297"/>
    </row>
    <row r="4" spans="1:41" s="8" customFormat="1" ht="22.5" customHeight="1" x14ac:dyDescent="0.25">
      <c r="A4" s="300"/>
      <c r="B4" s="302" t="s">
        <v>20</v>
      </c>
      <c r="C4" s="304" t="s">
        <v>19</v>
      </c>
      <c r="D4" s="304"/>
      <c r="E4" s="304"/>
      <c r="F4" s="304"/>
      <c r="G4" s="304"/>
      <c r="H4" s="304"/>
      <c r="I4" s="304"/>
      <c r="J4" s="304"/>
      <c r="K4" s="304"/>
      <c r="L4" s="304"/>
      <c r="M4" s="50" t="s">
        <v>65</v>
      </c>
      <c r="N4" s="305" t="s">
        <v>9</v>
      </c>
      <c r="O4" s="305"/>
      <c r="P4" s="305"/>
      <c r="Q4" s="305"/>
      <c r="R4" s="305"/>
      <c r="S4" s="305"/>
      <c r="T4" s="305"/>
      <c r="U4" s="305"/>
      <c r="V4" s="305"/>
      <c r="W4" s="306"/>
      <c r="X4" s="297" t="s">
        <v>10</v>
      </c>
      <c r="Y4" s="297"/>
      <c r="Z4" s="297"/>
      <c r="AA4" s="297"/>
      <c r="AB4" s="297"/>
      <c r="AC4" s="297"/>
      <c r="AD4" s="297"/>
      <c r="AE4" s="297"/>
      <c r="AF4" s="297"/>
      <c r="AG4" s="297"/>
    </row>
    <row r="5" spans="1:41" s="8" customFormat="1" ht="11.25" customHeight="1" x14ac:dyDescent="0.25">
      <c r="A5" s="300"/>
      <c r="B5" s="303"/>
      <c r="C5" s="297"/>
      <c r="D5" s="297"/>
      <c r="E5" s="297"/>
      <c r="F5" s="297"/>
      <c r="G5" s="297"/>
      <c r="H5" s="297"/>
      <c r="I5" s="297"/>
      <c r="J5" s="297"/>
      <c r="K5" s="297"/>
      <c r="L5" s="297"/>
      <c r="M5" s="297" t="s">
        <v>25</v>
      </c>
      <c r="N5" s="307"/>
      <c r="O5" s="307"/>
      <c r="P5" s="307"/>
      <c r="Q5" s="307"/>
      <c r="R5" s="307"/>
      <c r="S5" s="307"/>
      <c r="T5" s="307"/>
      <c r="U5" s="307"/>
      <c r="V5" s="307"/>
      <c r="W5" s="308"/>
      <c r="X5" s="297"/>
      <c r="Y5" s="297"/>
      <c r="Z5" s="297"/>
      <c r="AA5" s="297"/>
      <c r="AB5" s="297"/>
      <c r="AC5" s="297"/>
      <c r="AD5" s="297"/>
      <c r="AE5" s="297"/>
      <c r="AF5" s="297"/>
      <c r="AG5" s="297"/>
    </row>
    <row r="6" spans="1:41" s="8" customFormat="1" ht="11.25" x14ac:dyDescent="0.25">
      <c r="A6" s="300"/>
      <c r="B6" s="303"/>
      <c r="C6" s="38" t="s">
        <v>17</v>
      </c>
      <c r="D6" s="31" t="s">
        <v>18</v>
      </c>
      <c r="E6" s="31" t="s">
        <v>11</v>
      </c>
      <c r="F6" s="31" t="s">
        <v>12</v>
      </c>
      <c r="G6" s="31" t="s">
        <v>13</v>
      </c>
      <c r="H6" s="31" t="s">
        <v>14</v>
      </c>
      <c r="I6" s="31" t="s">
        <v>23</v>
      </c>
      <c r="J6" s="31" t="s">
        <v>44</v>
      </c>
      <c r="K6" s="31" t="s">
        <v>35</v>
      </c>
      <c r="L6" s="31" t="s">
        <v>41</v>
      </c>
      <c r="M6" s="297"/>
      <c r="N6" s="44" t="s">
        <v>6</v>
      </c>
      <c r="O6" s="29" t="s">
        <v>7</v>
      </c>
      <c r="P6" s="29" t="s">
        <v>15</v>
      </c>
      <c r="Q6" s="29" t="s">
        <v>16</v>
      </c>
      <c r="R6" s="29" t="s">
        <v>24</v>
      </c>
      <c r="S6" s="29" t="s">
        <v>26</v>
      </c>
      <c r="T6" s="29" t="s">
        <v>40</v>
      </c>
      <c r="U6" s="29" t="s">
        <v>45</v>
      </c>
      <c r="V6" s="30" t="s">
        <v>46</v>
      </c>
      <c r="W6" s="38" t="s">
        <v>66</v>
      </c>
      <c r="X6" s="29" t="s">
        <v>6</v>
      </c>
      <c r="Y6" s="29" t="s">
        <v>7</v>
      </c>
      <c r="Z6" s="29" t="s">
        <v>15</v>
      </c>
      <c r="AA6" s="29" t="s">
        <v>16</v>
      </c>
      <c r="AB6" s="6">
        <v>2018</v>
      </c>
      <c r="AC6" s="6">
        <v>2019</v>
      </c>
      <c r="AD6" s="29" t="s">
        <v>40</v>
      </c>
      <c r="AE6" s="29" t="s">
        <v>45</v>
      </c>
      <c r="AF6" s="30" t="s">
        <v>46</v>
      </c>
      <c r="AG6" s="38" t="s">
        <v>66</v>
      </c>
    </row>
    <row r="7" spans="1:41" s="4" customFormat="1" ht="12.75" x14ac:dyDescent="0.25">
      <c r="A7" s="296" t="s">
        <v>52</v>
      </c>
      <c r="B7" s="45" t="s">
        <v>2</v>
      </c>
      <c r="C7" s="14" t="s">
        <v>4</v>
      </c>
      <c r="D7" s="11">
        <v>50289</v>
      </c>
      <c r="E7" s="11">
        <v>45937</v>
      </c>
      <c r="F7" s="11">
        <v>46530</v>
      </c>
      <c r="G7" s="13">
        <v>48240</v>
      </c>
      <c r="H7" s="13">
        <v>49857</v>
      </c>
      <c r="I7" s="13">
        <v>50096</v>
      </c>
      <c r="J7" s="13">
        <v>50074</v>
      </c>
      <c r="K7" s="13">
        <v>49864</v>
      </c>
      <c r="L7" s="13">
        <v>49528</v>
      </c>
      <c r="M7" s="13">
        <v>49510</v>
      </c>
      <c r="N7" s="35">
        <f>M7-C7</f>
        <v>48760</v>
      </c>
      <c r="O7" s="3">
        <f>M7-D7</f>
        <v>-779</v>
      </c>
      <c r="P7" s="3">
        <f>M7-E7</f>
        <v>3573</v>
      </c>
      <c r="Q7" s="3">
        <f>M7-F7</f>
        <v>2980</v>
      </c>
      <c r="R7" s="3">
        <f>M7-G7</f>
        <v>1270</v>
      </c>
      <c r="S7" s="3">
        <f>M7-H7</f>
        <v>-347</v>
      </c>
      <c r="T7" s="3">
        <f>M7-I7</f>
        <v>-586</v>
      </c>
      <c r="U7" s="3">
        <f>M7-J7</f>
        <v>-564</v>
      </c>
      <c r="V7" s="3">
        <f>M7-K7</f>
        <v>-354</v>
      </c>
      <c r="W7" s="3">
        <f>M7-L7</f>
        <v>-18</v>
      </c>
      <c r="X7" s="10">
        <f t="shared" ref="X7:AG7" si="0">N7/C7</f>
        <v>65.013333333333335</v>
      </c>
      <c r="Y7" s="10">
        <f t="shared" si="0"/>
        <v>-1.5490465111654637E-2</v>
      </c>
      <c r="Z7" s="10">
        <f t="shared" si="0"/>
        <v>7.7780438426540699E-2</v>
      </c>
      <c r="AA7" s="10">
        <f t="shared" si="0"/>
        <v>6.4044702342574686E-2</v>
      </c>
      <c r="AB7" s="10">
        <f t="shared" si="0"/>
        <v>2.6326699834162522E-2</v>
      </c>
      <c r="AC7" s="10">
        <f t="shared" si="0"/>
        <v>-6.9599053292416311E-3</v>
      </c>
      <c r="AD7" s="10">
        <f t="shared" si="0"/>
        <v>-1.1697540721814116E-2</v>
      </c>
      <c r="AE7" s="10">
        <f t="shared" si="0"/>
        <v>-1.1263330271198626E-2</v>
      </c>
      <c r="AF7" s="10">
        <f>V7/K7</f>
        <v>-7.0993101235360184E-3</v>
      </c>
      <c r="AG7" s="10">
        <f>W7/L7</f>
        <v>-3.6343078662574705E-4</v>
      </c>
    </row>
    <row r="8" spans="1:41" s="4" customFormat="1" ht="14.25" customHeight="1" x14ac:dyDescent="0.25">
      <c r="A8" s="296"/>
      <c r="B8" s="45" t="s">
        <v>3</v>
      </c>
      <c r="C8" s="14">
        <v>413764</v>
      </c>
      <c r="D8" s="11">
        <v>374956</v>
      </c>
      <c r="E8" s="11">
        <v>354320</v>
      </c>
      <c r="F8" s="11">
        <v>352358</v>
      </c>
      <c r="G8" s="13">
        <v>348632</v>
      </c>
      <c r="H8" s="13">
        <v>346093</v>
      </c>
      <c r="I8" s="13">
        <v>329994</v>
      </c>
      <c r="J8" s="13">
        <v>351659</v>
      </c>
      <c r="K8" s="13">
        <v>319290</v>
      </c>
      <c r="L8" s="13">
        <v>311916</v>
      </c>
      <c r="M8" s="13">
        <v>306396</v>
      </c>
      <c r="N8" s="35">
        <f t="shared" ref="N8:N51" si="1">M8-C8</f>
        <v>-107368</v>
      </c>
      <c r="O8" s="3">
        <f t="shared" ref="O8:O51" si="2">M8-D8</f>
        <v>-68560</v>
      </c>
      <c r="P8" s="3">
        <f t="shared" ref="P8:P51" si="3">M8-E8</f>
        <v>-47924</v>
      </c>
      <c r="Q8" s="3">
        <f t="shared" ref="Q8:Q51" si="4">M8-F8</f>
        <v>-45962</v>
      </c>
      <c r="R8" s="3">
        <f t="shared" ref="R8:R51" si="5">M8-G8</f>
        <v>-42236</v>
      </c>
      <c r="S8" s="3">
        <f t="shared" ref="S8:S51" si="6">M8-H8</f>
        <v>-39697</v>
      </c>
      <c r="T8" s="3">
        <f t="shared" ref="T8:T66" si="7">M8-I8</f>
        <v>-23598</v>
      </c>
      <c r="U8" s="3">
        <f t="shared" ref="U8:U67" si="8">M8-J8</f>
        <v>-45263</v>
      </c>
      <c r="V8" s="3">
        <f t="shared" ref="V8:V67" si="9">M8-K8</f>
        <v>-12894</v>
      </c>
      <c r="W8" s="3">
        <f>M8-L8</f>
        <v>-5520</v>
      </c>
      <c r="X8" s="10">
        <f t="shared" ref="X8" si="10">N8/C8</f>
        <v>-0.25949091752786613</v>
      </c>
      <c r="Y8" s="10">
        <f t="shared" ref="Y8" si="11">O8/D8</f>
        <v>-0.1828481208461793</v>
      </c>
      <c r="Z8" s="10">
        <f t="shared" ref="Z8" si="12">P8/E8</f>
        <v>-0.13525626552269135</v>
      </c>
      <c r="AA8" s="10">
        <f t="shared" ref="AA8" si="13">Q8/F8</f>
        <v>-0.13044119900782727</v>
      </c>
      <c r="AB8" s="10">
        <f t="shared" ref="AB8" si="14">R8/G8</f>
        <v>-0.12114780054613461</v>
      </c>
      <c r="AC8" s="10">
        <f t="shared" ref="AC8" si="15">S8/H8</f>
        <v>-0.11470038400083214</v>
      </c>
      <c r="AD8" s="10">
        <f t="shared" ref="AD8" si="16">T8/I8</f>
        <v>-7.151039109801996E-2</v>
      </c>
      <c r="AE8" s="10">
        <f t="shared" ref="AE8" si="17">U8/J8</f>
        <v>-0.12871275866677662</v>
      </c>
      <c r="AF8" s="10">
        <f t="shared" ref="AF8" si="18">V8/K8</f>
        <v>-4.03833505590529E-2</v>
      </c>
      <c r="AG8" s="10">
        <f>W8/L8</f>
        <v>-1.7697072288693109E-2</v>
      </c>
    </row>
    <row r="9" spans="1:41" s="4" customFormat="1" ht="12.75" x14ac:dyDescent="0.25">
      <c r="A9" s="2" t="s">
        <v>22</v>
      </c>
      <c r="B9" s="45"/>
      <c r="C9" s="14"/>
      <c r="D9" s="11"/>
      <c r="E9" s="11"/>
      <c r="F9" s="11"/>
      <c r="G9" s="11"/>
      <c r="H9" s="13"/>
      <c r="I9" s="13"/>
      <c r="J9" s="13"/>
      <c r="K9" s="13"/>
      <c r="L9" s="13"/>
      <c r="M9" s="13"/>
      <c r="N9" s="35"/>
      <c r="O9" s="3"/>
      <c r="P9" s="3"/>
      <c r="Q9" s="3"/>
      <c r="R9" s="3"/>
      <c r="S9" s="3"/>
      <c r="T9" s="3"/>
      <c r="U9" s="3"/>
      <c r="V9" s="3"/>
      <c r="W9" s="3"/>
      <c r="X9" s="10"/>
      <c r="Y9" s="10"/>
      <c r="Z9" s="10"/>
      <c r="AA9" s="10"/>
      <c r="AB9" s="10"/>
      <c r="AC9" s="10"/>
      <c r="AD9" s="10"/>
      <c r="AE9" s="10"/>
      <c r="AF9" s="10"/>
      <c r="AG9" s="10"/>
    </row>
    <row r="10" spans="1:41" s="4" customFormat="1" ht="12.75" x14ac:dyDescent="0.25">
      <c r="A10" s="301" t="s">
        <v>53</v>
      </c>
      <c r="B10" s="46" t="s">
        <v>2</v>
      </c>
      <c r="C10" s="14">
        <v>507926</v>
      </c>
      <c r="D10" s="11">
        <v>562030</v>
      </c>
      <c r="E10" s="11">
        <v>531306</v>
      </c>
      <c r="F10" s="11">
        <v>523897</v>
      </c>
      <c r="G10" s="13">
        <v>546259</v>
      </c>
      <c r="H10" s="13" t="s">
        <v>21</v>
      </c>
      <c r="I10" s="13">
        <v>714614</v>
      </c>
      <c r="J10" s="13">
        <v>530233</v>
      </c>
      <c r="K10" s="13">
        <v>531489</v>
      </c>
      <c r="L10" s="13">
        <v>706607</v>
      </c>
      <c r="M10" s="13">
        <v>691324</v>
      </c>
      <c r="N10" s="35">
        <f t="shared" si="1"/>
        <v>183398</v>
      </c>
      <c r="O10" s="3">
        <f t="shared" si="2"/>
        <v>129294</v>
      </c>
      <c r="P10" s="3">
        <f t="shared" si="3"/>
        <v>160018</v>
      </c>
      <c r="Q10" s="3">
        <f t="shared" si="4"/>
        <v>167427</v>
      </c>
      <c r="R10" s="3">
        <f t="shared" si="5"/>
        <v>145065</v>
      </c>
      <c r="S10" s="3"/>
      <c r="T10" s="3">
        <f t="shared" si="7"/>
        <v>-23290</v>
      </c>
      <c r="U10" s="3">
        <f t="shared" si="8"/>
        <v>161091</v>
      </c>
      <c r="V10" s="3">
        <f t="shared" si="9"/>
        <v>159835</v>
      </c>
      <c r="W10" s="3">
        <f t="shared" ref="W10:W12" si="19">M10-L10</f>
        <v>-15283</v>
      </c>
      <c r="X10" s="10">
        <f t="shared" ref="X10:X12" si="20">N10/C10</f>
        <v>0.36107228218283766</v>
      </c>
      <c r="Y10" s="10">
        <f t="shared" ref="Y10:Y12" si="21">O10/D10</f>
        <v>0.23004821806665124</v>
      </c>
      <c r="Z10" s="10">
        <f t="shared" ref="Z10:Z12" si="22">P10/E10</f>
        <v>0.30117860517291356</v>
      </c>
      <c r="AA10" s="10">
        <f t="shared" ref="AA10:AA12" si="23">Q10/F10</f>
        <v>0.31957999377740282</v>
      </c>
      <c r="AB10" s="10">
        <f t="shared" ref="AB10:AB12" si="24">R10/G10</f>
        <v>0.26556084201816355</v>
      </c>
      <c r="AC10" s="10"/>
      <c r="AD10" s="10">
        <f t="shared" ref="AD10:AD12" si="25">T10/I10</f>
        <v>-3.2591021166671799E-2</v>
      </c>
      <c r="AE10" s="10">
        <f t="shared" ref="AE10:AE12" si="26">U10/J10</f>
        <v>0.30381172050777677</v>
      </c>
      <c r="AF10" s="10">
        <f t="shared" ref="AF10:AF12" si="27">V10/K10</f>
        <v>0.30073058896797489</v>
      </c>
      <c r="AG10" s="10">
        <f t="shared" ref="AG10:AG12" si="28">W10/L10</f>
        <v>-2.1628712990389282E-2</v>
      </c>
    </row>
    <row r="11" spans="1:41" s="4" customFormat="1" ht="12.75" x14ac:dyDescent="0.25">
      <c r="A11" s="301"/>
      <c r="B11" s="46" t="s">
        <v>3</v>
      </c>
      <c r="C11" s="14">
        <v>3258598</v>
      </c>
      <c r="D11" s="11">
        <v>2711944</v>
      </c>
      <c r="E11" s="11">
        <v>2775503</v>
      </c>
      <c r="F11" s="11">
        <v>2760141</v>
      </c>
      <c r="G11" s="13">
        <v>2730949</v>
      </c>
      <c r="H11" s="13" t="s">
        <v>21</v>
      </c>
      <c r="I11" s="13">
        <v>2970292</v>
      </c>
      <c r="J11" s="13">
        <v>3278181</v>
      </c>
      <c r="K11" s="13">
        <v>3282721</v>
      </c>
      <c r="L11" s="13">
        <v>2936599</v>
      </c>
      <c r="M11" s="13">
        <v>2993454</v>
      </c>
      <c r="N11" s="35">
        <f t="shared" si="1"/>
        <v>-265144</v>
      </c>
      <c r="O11" s="3">
        <f t="shared" si="2"/>
        <v>281510</v>
      </c>
      <c r="P11" s="3">
        <f t="shared" si="3"/>
        <v>217951</v>
      </c>
      <c r="Q11" s="3">
        <f t="shared" si="4"/>
        <v>233313</v>
      </c>
      <c r="R11" s="3">
        <f t="shared" si="5"/>
        <v>262505</v>
      </c>
      <c r="S11" s="3"/>
      <c r="T11" s="3">
        <f t="shared" si="7"/>
        <v>23162</v>
      </c>
      <c r="U11" s="3">
        <f t="shared" si="8"/>
        <v>-284727</v>
      </c>
      <c r="V11" s="3">
        <f t="shared" si="9"/>
        <v>-289267</v>
      </c>
      <c r="W11" s="3">
        <f t="shared" si="19"/>
        <v>56855</v>
      </c>
      <c r="X11" s="10">
        <f t="shared" si="20"/>
        <v>-8.136750835788889E-2</v>
      </c>
      <c r="Y11" s="10">
        <f t="shared" si="21"/>
        <v>0.10380376585947203</v>
      </c>
      <c r="Z11" s="10">
        <f t="shared" si="22"/>
        <v>7.8526667058187297E-2</v>
      </c>
      <c r="AA11" s="10">
        <f t="shared" si="23"/>
        <v>8.4529377303550798E-2</v>
      </c>
      <c r="AB11" s="10">
        <f t="shared" si="24"/>
        <v>9.6122263725906265E-2</v>
      </c>
      <c r="AC11" s="10"/>
      <c r="AD11" s="10">
        <f t="shared" si="25"/>
        <v>7.7978865377545375E-3</v>
      </c>
      <c r="AE11" s="10">
        <f t="shared" si="26"/>
        <v>-8.6855179747549027E-2</v>
      </c>
      <c r="AF11" s="10">
        <f t="shared" si="27"/>
        <v>-8.8118058159679116E-2</v>
      </c>
      <c r="AG11" s="10">
        <f t="shared" si="28"/>
        <v>1.9360832037332982E-2</v>
      </c>
    </row>
    <row r="12" spans="1:41" s="4" customFormat="1" ht="25.5" x14ac:dyDescent="0.25">
      <c r="A12" s="43" t="s">
        <v>67</v>
      </c>
      <c r="B12" s="46" t="s">
        <v>2</v>
      </c>
      <c r="C12" s="14" t="s">
        <v>21</v>
      </c>
      <c r="D12" s="14" t="s">
        <v>21</v>
      </c>
      <c r="E12" s="14" t="s">
        <v>21</v>
      </c>
      <c r="F12" s="14" t="s">
        <v>21</v>
      </c>
      <c r="G12" s="14" t="s">
        <v>21</v>
      </c>
      <c r="H12" s="14" t="s">
        <v>21</v>
      </c>
      <c r="I12" s="14" t="s">
        <v>21</v>
      </c>
      <c r="J12" s="14" t="s">
        <v>21</v>
      </c>
      <c r="K12" s="14" t="s">
        <v>21</v>
      </c>
      <c r="L12" s="13">
        <v>11900</v>
      </c>
      <c r="M12" s="13">
        <v>10400</v>
      </c>
      <c r="N12" s="35"/>
      <c r="O12" s="3"/>
      <c r="P12" s="3"/>
      <c r="Q12" s="3"/>
      <c r="R12" s="3"/>
      <c r="S12" s="3"/>
      <c r="T12" s="3"/>
      <c r="U12" s="3"/>
      <c r="V12" s="3"/>
      <c r="W12" s="3">
        <f t="shared" si="19"/>
        <v>-1500</v>
      </c>
      <c r="X12" s="10"/>
      <c r="Y12" s="10"/>
      <c r="Z12" s="10"/>
      <c r="AA12" s="10"/>
      <c r="AB12" s="10"/>
      <c r="AC12" s="10"/>
      <c r="AD12" s="10"/>
      <c r="AE12" s="10"/>
      <c r="AF12" s="10"/>
      <c r="AG12" s="10">
        <f t="shared" si="28"/>
        <v>-0.12605042016806722</v>
      </c>
    </row>
    <row r="13" spans="1:41" s="4" customFormat="1" ht="12.75" x14ac:dyDescent="0.25">
      <c r="A13" s="299" t="s">
        <v>54</v>
      </c>
      <c r="B13" s="46" t="s">
        <v>2</v>
      </c>
      <c r="C13" s="14" t="s">
        <v>21</v>
      </c>
      <c r="D13" s="14" t="s">
        <v>21</v>
      </c>
      <c r="E13" s="14" t="s">
        <v>21</v>
      </c>
      <c r="F13" s="14" t="s">
        <v>21</v>
      </c>
      <c r="G13" s="14" t="s">
        <v>21</v>
      </c>
      <c r="H13" s="13">
        <v>507149</v>
      </c>
      <c r="I13" s="14">
        <v>528580</v>
      </c>
      <c r="J13" s="14" t="s">
        <v>21</v>
      </c>
      <c r="K13" s="14" t="s">
        <v>21</v>
      </c>
      <c r="L13" s="14" t="s">
        <v>21</v>
      </c>
      <c r="M13" s="14" t="s">
        <v>21</v>
      </c>
      <c r="N13" s="35"/>
      <c r="O13" s="3"/>
      <c r="P13" s="3"/>
      <c r="Q13" s="3"/>
      <c r="R13" s="3"/>
      <c r="S13" s="3"/>
      <c r="T13" s="3"/>
      <c r="U13" s="3"/>
      <c r="V13" s="3"/>
      <c r="W13" s="3"/>
      <c r="X13" s="10"/>
      <c r="Y13" s="10"/>
      <c r="Z13" s="10"/>
      <c r="AA13" s="10"/>
      <c r="AB13" s="10"/>
      <c r="AC13" s="10"/>
      <c r="AD13" s="10"/>
      <c r="AE13" s="10"/>
      <c r="AF13" s="10"/>
      <c r="AG13" s="10"/>
    </row>
    <row r="14" spans="1:41" s="4" customFormat="1" ht="12.75" x14ac:dyDescent="0.25">
      <c r="A14" s="299"/>
      <c r="B14" s="46" t="s">
        <v>3</v>
      </c>
      <c r="C14" s="14" t="s">
        <v>21</v>
      </c>
      <c r="D14" s="14" t="s">
        <v>21</v>
      </c>
      <c r="E14" s="14" t="s">
        <v>21</v>
      </c>
      <c r="F14" s="14" t="s">
        <v>21</v>
      </c>
      <c r="G14" s="14" t="s">
        <v>21</v>
      </c>
      <c r="H14" s="13">
        <v>3322492</v>
      </c>
      <c r="I14" s="14">
        <v>2839659</v>
      </c>
      <c r="J14" s="14" t="s">
        <v>21</v>
      </c>
      <c r="K14" s="14" t="s">
        <v>21</v>
      </c>
      <c r="L14" s="14" t="s">
        <v>21</v>
      </c>
      <c r="M14" s="14" t="s">
        <v>21</v>
      </c>
      <c r="N14" s="35"/>
      <c r="O14" s="3"/>
      <c r="P14" s="3"/>
      <c r="Q14" s="3"/>
      <c r="R14" s="3"/>
      <c r="S14" s="3"/>
      <c r="T14" s="3"/>
      <c r="U14" s="3"/>
      <c r="V14" s="3"/>
      <c r="W14" s="3"/>
      <c r="X14" s="10"/>
      <c r="Y14" s="10"/>
      <c r="Z14" s="10"/>
      <c r="AA14" s="10"/>
      <c r="AB14" s="10"/>
      <c r="AC14" s="10"/>
      <c r="AD14" s="10"/>
      <c r="AE14" s="10"/>
      <c r="AF14" s="10"/>
      <c r="AG14" s="10"/>
    </row>
    <row r="15" spans="1:41" s="4" customFormat="1" ht="12.75" x14ac:dyDescent="0.25">
      <c r="A15" s="299" t="s">
        <v>55</v>
      </c>
      <c r="B15" s="46" t="s">
        <v>2</v>
      </c>
      <c r="C15" s="14" t="s">
        <v>21</v>
      </c>
      <c r="D15" s="14" t="s">
        <v>21</v>
      </c>
      <c r="E15" s="14" t="s">
        <v>21</v>
      </c>
      <c r="F15" s="14" t="s">
        <v>21</v>
      </c>
      <c r="G15" s="14" t="s">
        <v>21</v>
      </c>
      <c r="H15" s="14" t="s">
        <v>21</v>
      </c>
      <c r="I15" s="14" t="s">
        <v>21</v>
      </c>
      <c r="J15" s="14" t="s">
        <v>21</v>
      </c>
      <c r="K15" s="14" t="s">
        <v>21</v>
      </c>
      <c r="L15" s="14" t="s">
        <v>21</v>
      </c>
      <c r="M15" s="14" t="s">
        <v>21</v>
      </c>
      <c r="N15" s="35"/>
      <c r="O15" s="3"/>
      <c r="P15" s="3"/>
      <c r="Q15" s="3"/>
      <c r="R15" s="3"/>
      <c r="S15" s="3"/>
      <c r="T15" s="3"/>
      <c r="U15" s="3"/>
      <c r="V15" s="3"/>
      <c r="W15" s="3"/>
      <c r="X15" s="10"/>
      <c r="Y15" s="10"/>
      <c r="Z15" s="10"/>
      <c r="AA15" s="10"/>
      <c r="AB15" s="10"/>
      <c r="AC15" s="10"/>
      <c r="AD15" s="10"/>
      <c r="AE15" s="10"/>
      <c r="AF15" s="10"/>
      <c r="AG15" s="10"/>
    </row>
    <row r="16" spans="1:41" s="4" customFormat="1" ht="12.75" x14ac:dyDescent="0.25">
      <c r="A16" s="299"/>
      <c r="B16" s="46" t="s">
        <v>3</v>
      </c>
      <c r="C16" s="14" t="s">
        <v>21</v>
      </c>
      <c r="D16" s="14" t="s">
        <v>21</v>
      </c>
      <c r="E16" s="14" t="s">
        <v>21</v>
      </c>
      <c r="F16" s="14" t="s">
        <v>21</v>
      </c>
      <c r="G16" s="14" t="s">
        <v>21</v>
      </c>
      <c r="H16" s="14" t="s">
        <v>21</v>
      </c>
      <c r="I16" s="14" t="s">
        <v>21</v>
      </c>
      <c r="J16" s="14">
        <v>2774706</v>
      </c>
      <c r="K16" s="14">
        <v>2693686</v>
      </c>
      <c r="L16" s="14">
        <v>2294479</v>
      </c>
      <c r="M16" s="14">
        <v>2253874</v>
      </c>
      <c r="N16" s="35"/>
      <c r="O16" s="3"/>
      <c r="P16" s="3"/>
      <c r="Q16" s="3"/>
      <c r="R16" s="3"/>
      <c r="S16" s="3"/>
      <c r="T16" s="3"/>
      <c r="U16" s="3">
        <f t="shared" si="8"/>
        <v>-520832</v>
      </c>
      <c r="V16" s="3">
        <f t="shared" si="9"/>
        <v>-439812</v>
      </c>
      <c r="W16" s="3">
        <f>M16-L16</f>
        <v>-40605</v>
      </c>
      <c r="X16" s="10"/>
      <c r="Y16" s="10"/>
      <c r="Z16" s="10"/>
      <c r="AA16" s="10"/>
      <c r="AB16" s="10"/>
      <c r="AC16" s="10"/>
      <c r="AD16" s="10"/>
      <c r="AE16" s="10">
        <f t="shared" ref="AE16" si="29">U16/J16</f>
        <v>-0.18770709401284316</v>
      </c>
      <c r="AF16" s="10">
        <f t="shared" ref="AF16" si="30">V16/K16</f>
        <v>-0.16327515530763423</v>
      </c>
      <c r="AG16" s="10">
        <f>W16/L16</f>
        <v>-1.7696827907337571E-2</v>
      </c>
    </row>
    <row r="17" spans="1:33" s="4" customFormat="1" ht="25.5" x14ac:dyDescent="0.25">
      <c r="A17" s="39" t="s">
        <v>73</v>
      </c>
      <c r="B17" s="46" t="s">
        <v>3</v>
      </c>
      <c r="C17" s="14" t="s">
        <v>21</v>
      </c>
      <c r="D17" s="14" t="s">
        <v>21</v>
      </c>
      <c r="E17" s="14" t="s">
        <v>21</v>
      </c>
      <c r="F17" s="14" t="s">
        <v>21</v>
      </c>
      <c r="G17" s="14" t="s">
        <v>21</v>
      </c>
      <c r="H17" s="14" t="s">
        <v>21</v>
      </c>
      <c r="I17" s="14" t="s">
        <v>21</v>
      </c>
      <c r="J17" s="14" t="s">
        <v>21</v>
      </c>
      <c r="K17" s="14" t="s">
        <v>21</v>
      </c>
      <c r="L17" s="14">
        <v>320</v>
      </c>
      <c r="M17" s="14" t="s">
        <v>21</v>
      </c>
      <c r="N17" s="35"/>
      <c r="O17" s="3"/>
      <c r="P17" s="3"/>
      <c r="Q17" s="3"/>
      <c r="R17" s="3"/>
      <c r="S17" s="3"/>
      <c r="T17" s="3"/>
      <c r="U17" s="3"/>
      <c r="V17" s="3"/>
      <c r="W17" s="3"/>
      <c r="X17" s="10"/>
      <c r="Y17" s="10"/>
      <c r="Z17" s="10"/>
      <c r="AA17" s="10"/>
      <c r="AB17" s="10"/>
      <c r="AC17" s="10"/>
      <c r="AD17" s="10"/>
      <c r="AE17" s="10"/>
      <c r="AF17" s="10"/>
      <c r="AG17" s="10"/>
    </row>
    <row r="18" spans="1:33" s="4" customFormat="1" ht="12.75" x14ac:dyDescent="0.25">
      <c r="A18" s="298" t="s">
        <v>56</v>
      </c>
      <c r="B18" s="45" t="s">
        <v>2</v>
      </c>
      <c r="C18" s="14"/>
      <c r="D18" s="11"/>
      <c r="E18" s="11"/>
      <c r="F18" s="11"/>
      <c r="G18" s="13"/>
      <c r="H18" s="13">
        <v>5160</v>
      </c>
      <c r="I18" s="13">
        <v>8321</v>
      </c>
      <c r="J18" s="13">
        <v>16034</v>
      </c>
      <c r="K18" s="13">
        <v>21092</v>
      </c>
      <c r="L18" s="13">
        <v>21273</v>
      </c>
      <c r="M18" s="13">
        <v>28411</v>
      </c>
      <c r="N18" s="35"/>
      <c r="O18" s="3"/>
      <c r="P18" s="3"/>
      <c r="Q18" s="3"/>
      <c r="R18" s="3"/>
      <c r="S18" s="3">
        <f t="shared" si="6"/>
        <v>23251</v>
      </c>
      <c r="T18" s="3">
        <f t="shared" si="7"/>
        <v>20090</v>
      </c>
      <c r="U18" s="3">
        <f t="shared" si="8"/>
        <v>12377</v>
      </c>
      <c r="V18" s="3">
        <f t="shared" si="9"/>
        <v>7319</v>
      </c>
      <c r="W18" s="3">
        <f t="shared" ref="W16:W18" si="31">M18-L18</f>
        <v>7138</v>
      </c>
      <c r="X18" s="10"/>
      <c r="Y18" s="10"/>
      <c r="Z18" s="10"/>
      <c r="AA18" s="10"/>
      <c r="AB18" s="10"/>
      <c r="AC18" s="10">
        <f>S18/H18</f>
        <v>4.5060077519379842</v>
      </c>
      <c r="AD18" s="10">
        <f>T18/I18</f>
        <v>2.4143732724432159</v>
      </c>
      <c r="AE18" s="10">
        <f>U18/J18</f>
        <v>0.77192216539852809</v>
      </c>
      <c r="AF18" s="10">
        <f t="shared" ref="AF8:AG67" si="32">V18/K18</f>
        <v>0.34700360326190027</v>
      </c>
      <c r="AG18" s="10">
        <f>W18/L18</f>
        <v>0.33554270671743525</v>
      </c>
    </row>
    <row r="19" spans="1:33" s="4" customFormat="1" ht="28.5" customHeight="1" x14ac:dyDescent="0.25">
      <c r="A19" s="298"/>
      <c r="B19" s="45" t="s">
        <v>3</v>
      </c>
      <c r="C19" s="14" t="s">
        <v>21</v>
      </c>
      <c r="D19" s="14" t="s">
        <v>21</v>
      </c>
      <c r="E19" s="14" t="s">
        <v>21</v>
      </c>
      <c r="F19" s="14" t="s">
        <v>21</v>
      </c>
      <c r="G19" s="14" t="s">
        <v>21</v>
      </c>
      <c r="H19" s="14" t="s">
        <v>21</v>
      </c>
      <c r="I19" s="14" t="s">
        <v>21</v>
      </c>
      <c r="J19" s="14" t="s">
        <v>21</v>
      </c>
      <c r="K19" s="14" t="s">
        <v>21</v>
      </c>
      <c r="L19" s="14" t="s">
        <v>21</v>
      </c>
      <c r="M19" s="14" t="s">
        <v>21</v>
      </c>
      <c r="N19" s="35"/>
      <c r="O19" s="3"/>
      <c r="P19" s="3"/>
      <c r="Q19" s="3"/>
      <c r="R19" s="3"/>
      <c r="S19" s="3"/>
      <c r="T19" s="3"/>
      <c r="U19" s="3"/>
      <c r="V19" s="3"/>
      <c r="W19" s="3"/>
      <c r="X19" s="10"/>
      <c r="Y19" s="10"/>
      <c r="Z19" s="10"/>
      <c r="AA19" s="10"/>
      <c r="AB19" s="10"/>
      <c r="AC19" s="10"/>
      <c r="AD19" s="10"/>
      <c r="AE19" s="10"/>
      <c r="AF19" s="10"/>
      <c r="AG19" s="10"/>
    </row>
    <row r="20" spans="1:33" s="4" customFormat="1" ht="12.75" x14ac:dyDescent="0.25">
      <c r="A20" s="298" t="s">
        <v>27</v>
      </c>
      <c r="B20" s="45" t="s">
        <v>2</v>
      </c>
      <c r="C20" s="14"/>
      <c r="D20" s="11"/>
      <c r="E20" s="11"/>
      <c r="F20" s="11"/>
      <c r="G20" s="13"/>
      <c r="H20" s="13">
        <v>1000</v>
      </c>
      <c r="I20" s="13">
        <v>1468</v>
      </c>
      <c r="J20" s="13">
        <v>3408</v>
      </c>
      <c r="K20" s="13">
        <v>5708</v>
      </c>
      <c r="L20" s="13">
        <v>7411</v>
      </c>
      <c r="M20" s="13">
        <v>7576</v>
      </c>
      <c r="N20" s="35"/>
      <c r="O20" s="3"/>
      <c r="P20" s="3"/>
      <c r="Q20" s="3"/>
      <c r="R20" s="3"/>
      <c r="S20" s="3">
        <f t="shared" si="6"/>
        <v>6576</v>
      </c>
      <c r="T20" s="3">
        <f t="shared" si="7"/>
        <v>6108</v>
      </c>
      <c r="U20" s="3">
        <f t="shared" si="8"/>
        <v>4168</v>
      </c>
      <c r="V20" s="3">
        <f t="shared" si="9"/>
        <v>1868</v>
      </c>
      <c r="W20" s="3">
        <f>M20-L20</f>
        <v>165</v>
      </c>
      <c r="X20" s="10"/>
      <c r="Y20" s="10"/>
      <c r="Z20" s="10"/>
      <c r="AA20" s="10"/>
      <c r="AB20" s="10"/>
      <c r="AC20" s="10">
        <f>S20/H20</f>
        <v>6.5759999999999996</v>
      </c>
      <c r="AD20" s="10">
        <f>T20/I20</f>
        <v>4.1607629427792912</v>
      </c>
      <c r="AE20" s="10">
        <f>U20/J20</f>
        <v>1.2230046948356808</v>
      </c>
      <c r="AF20" s="10">
        <f t="shared" si="32"/>
        <v>0.32725998598458306</v>
      </c>
      <c r="AG20" s="10">
        <f>W20/L20</f>
        <v>2.2264201862096884E-2</v>
      </c>
    </row>
    <row r="21" spans="1:33" s="4" customFormat="1" ht="29.25" customHeight="1" x14ac:dyDescent="0.25">
      <c r="A21" s="298"/>
      <c r="B21" s="45" t="s">
        <v>3</v>
      </c>
      <c r="C21" s="14" t="s">
        <v>21</v>
      </c>
      <c r="D21" s="14" t="s">
        <v>21</v>
      </c>
      <c r="E21" s="14" t="s">
        <v>21</v>
      </c>
      <c r="F21" s="14" t="s">
        <v>21</v>
      </c>
      <c r="G21" s="14" t="s">
        <v>21</v>
      </c>
      <c r="H21" s="14" t="s">
        <v>21</v>
      </c>
      <c r="I21" s="14" t="s">
        <v>21</v>
      </c>
      <c r="J21" s="14" t="s">
        <v>21</v>
      </c>
      <c r="K21" s="14" t="s">
        <v>21</v>
      </c>
      <c r="L21" s="14" t="s">
        <v>21</v>
      </c>
      <c r="M21" s="14" t="s">
        <v>21</v>
      </c>
      <c r="N21" s="35"/>
      <c r="O21" s="3"/>
      <c r="P21" s="3"/>
      <c r="Q21" s="3"/>
      <c r="R21" s="3"/>
      <c r="S21" s="3"/>
      <c r="T21" s="3"/>
      <c r="U21" s="3"/>
      <c r="V21" s="3"/>
      <c r="W21" s="3"/>
      <c r="X21" s="10"/>
      <c r="Y21" s="10"/>
      <c r="Z21" s="10"/>
      <c r="AA21" s="10"/>
      <c r="AB21" s="10"/>
      <c r="AC21" s="10"/>
      <c r="AD21" s="10"/>
      <c r="AE21" s="10"/>
      <c r="AF21" s="10"/>
      <c r="AG21" s="10"/>
    </row>
    <row r="22" spans="1:33" s="4" customFormat="1" ht="12.75" x14ac:dyDescent="0.25">
      <c r="A22" s="298" t="s">
        <v>58</v>
      </c>
      <c r="B22" s="45" t="s">
        <v>2</v>
      </c>
      <c r="C22" s="14"/>
      <c r="D22" s="14" t="s">
        <v>21</v>
      </c>
      <c r="E22" s="14" t="s">
        <v>21</v>
      </c>
      <c r="F22" s="14" t="s">
        <v>21</v>
      </c>
      <c r="G22" s="14" t="s">
        <v>21</v>
      </c>
      <c r="H22" s="14" t="s">
        <v>21</v>
      </c>
      <c r="I22" s="14" t="s">
        <v>21</v>
      </c>
      <c r="J22" s="14" t="s">
        <v>21</v>
      </c>
      <c r="K22" s="14" t="s">
        <v>21</v>
      </c>
      <c r="L22" s="14" t="s">
        <v>21</v>
      </c>
      <c r="M22" s="14" t="s">
        <v>21</v>
      </c>
      <c r="N22" s="35"/>
      <c r="O22" s="3"/>
      <c r="P22" s="3"/>
      <c r="Q22" s="3"/>
      <c r="R22" s="3"/>
      <c r="S22" s="3"/>
      <c r="T22" s="3"/>
      <c r="U22" s="3"/>
      <c r="V22" s="3"/>
      <c r="W22" s="3"/>
      <c r="X22" s="10"/>
      <c r="Y22" s="10"/>
      <c r="Z22" s="10"/>
      <c r="AA22" s="10"/>
      <c r="AB22" s="10"/>
      <c r="AC22" s="10"/>
      <c r="AD22" s="10"/>
      <c r="AE22" s="10"/>
      <c r="AF22" s="10"/>
      <c r="AG22" s="10"/>
    </row>
    <row r="23" spans="1:33" s="4" customFormat="1" ht="12.75" x14ac:dyDescent="0.25">
      <c r="A23" s="298"/>
      <c r="B23" s="45" t="s">
        <v>3</v>
      </c>
      <c r="C23" s="14"/>
      <c r="D23" s="14"/>
      <c r="E23" s="14"/>
      <c r="F23" s="14"/>
      <c r="G23" s="14"/>
      <c r="H23" s="14">
        <v>726795</v>
      </c>
      <c r="I23" s="14">
        <v>288461</v>
      </c>
      <c r="J23" s="14">
        <v>290897</v>
      </c>
      <c r="K23" s="14">
        <v>299472</v>
      </c>
      <c r="L23" s="14">
        <v>285661</v>
      </c>
      <c r="M23" s="14">
        <v>329019</v>
      </c>
      <c r="N23" s="35"/>
      <c r="O23" s="3"/>
      <c r="P23" s="3"/>
      <c r="Q23" s="3"/>
      <c r="R23" s="3"/>
      <c r="S23" s="3">
        <f t="shared" si="6"/>
        <v>-397776</v>
      </c>
      <c r="T23" s="3">
        <f t="shared" si="7"/>
        <v>40558</v>
      </c>
      <c r="U23" s="3">
        <f t="shared" si="8"/>
        <v>38122</v>
      </c>
      <c r="V23" s="3">
        <f t="shared" si="9"/>
        <v>29547</v>
      </c>
      <c r="W23" s="3">
        <f>M23-L23</f>
        <v>43358</v>
      </c>
      <c r="X23" s="10"/>
      <c r="Y23" s="10"/>
      <c r="Z23" s="10"/>
      <c r="AA23" s="10"/>
      <c r="AB23" s="10"/>
      <c r="AC23" s="10">
        <f>S23/H23</f>
        <v>-0.54730150867851324</v>
      </c>
      <c r="AD23" s="10">
        <f>T23/I23</f>
        <v>0.14060132912248102</v>
      </c>
      <c r="AE23" s="10">
        <f>U23/J23</f>
        <v>0.13104982175821683</v>
      </c>
      <c r="AF23" s="10">
        <f t="shared" si="32"/>
        <v>9.8663648020516109E-2</v>
      </c>
      <c r="AG23" s="10">
        <f>W23/L23</f>
        <v>0.15178130721379537</v>
      </c>
    </row>
    <row r="24" spans="1:33" s="4" customFormat="1" ht="12.75" x14ac:dyDescent="0.25">
      <c r="A24" s="298" t="s">
        <v>59</v>
      </c>
      <c r="B24" s="45" t="s">
        <v>2</v>
      </c>
      <c r="C24" s="14" t="s">
        <v>21</v>
      </c>
      <c r="D24" s="14" t="s">
        <v>21</v>
      </c>
      <c r="E24" s="14" t="s">
        <v>21</v>
      </c>
      <c r="F24" s="14" t="s">
        <v>21</v>
      </c>
      <c r="G24" s="14" t="s">
        <v>21</v>
      </c>
      <c r="H24" s="14" t="s">
        <v>21</v>
      </c>
      <c r="I24" s="14" t="s">
        <v>21</v>
      </c>
      <c r="J24" s="14" t="s">
        <v>21</v>
      </c>
      <c r="K24" s="14" t="s">
        <v>21</v>
      </c>
      <c r="L24" s="14" t="s">
        <v>21</v>
      </c>
      <c r="M24" s="14" t="s">
        <v>21</v>
      </c>
      <c r="N24" s="35"/>
      <c r="O24" s="3"/>
      <c r="P24" s="3"/>
      <c r="Q24" s="3"/>
      <c r="R24" s="3"/>
      <c r="S24" s="3"/>
      <c r="T24" s="3"/>
      <c r="U24" s="3"/>
      <c r="V24" s="3"/>
      <c r="W24" s="3"/>
      <c r="X24" s="10"/>
      <c r="Y24" s="10"/>
      <c r="Z24" s="10"/>
      <c r="AA24" s="10"/>
      <c r="AB24" s="10"/>
      <c r="AC24" s="10"/>
      <c r="AD24" s="10"/>
      <c r="AE24" s="10"/>
      <c r="AF24" s="10"/>
      <c r="AG24" s="10"/>
    </row>
    <row r="25" spans="1:33" s="4" customFormat="1" ht="12.75" x14ac:dyDescent="0.25">
      <c r="A25" s="298"/>
      <c r="B25" s="45" t="s">
        <v>3</v>
      </c>
      <c r="C25" s="14"/>
      <c r="D25" s="14"/>
      <c r="E25" s="14"/>
      <c r="F25" s="14"/>
      <c r="G25" s="14"/>
      <c r="H25" s="14">
        <v>184583</v>
      </c>
      <c r="I25" s="14">
        <v>205962</v>
      </c>
      <c r="J25" s="14">
        <v>212578</v>
      </c>
      <c r="K25" s="14">
        <v>289563</v>
      </c>
      <c r="L25" s="14">
        <v>356459</v>
      </c>
      <c r="M25" s="14">
        <v>410561</v>
      </c>
      <c r="N25" s="35"/>
      <c r="O25" s="3"/>
      <c r="P25" s="3"/>
      <c r="Q25" s="3"/>
      <c r="R25" s="3"/>
      <c r="S25" s="3">
        <f t="shared" si="6"/>
        <v>225978</v>
      </c>
      <c r="T25" s="3">
        <f t="shared" si="7"/>
        <v>204599</v>
      </c>
      <c r="U25" s="3">
        <f t="shared" si="8"/>
        <v>197983</v>
      </c>
      <c r="V25" s="3">
        <f t="shared" si="9"/>
        <v>120998</v>
      </c>
      <c r="W25" s="3">
        <f>M25-L25</f>
        <v>54102</v>
      </c>
      <c r="X25" s="10"/>
      <c r="Y25" s="10"/>
      <c r="Z25" s="10"/>
      <c r="AA25" s="10"/>
      <c r="AB25" s="10"/>
      <c r="AC25" s="10">
        <f>S25/H25</f>
        <v>1.2242622560040741</v>
      </c>
      <c r="AD25" s="10">
        <f>T25/I25</f>
        <v>0.99338227440013205</v>
      </c>
      <c r="AE25" s="10">
        <f>U25/J25</f>
        <v>0.93134284827216363</v>
      </c>
      <c r="AF25" s="10">
        <f t="shared" si="32"/>
        <v>0.41786416082165195</v>
      </c>
      <c r="AG25" s="10">
        <f>W25/L25</f>
        <v>0.15177622110817793</v>
      </c>
    </row>
    <row r="26" spans="1:33" s="4" customFormat="1" ht="25.5" x14ac:dyDescent="0.25">
      <c r="A26" s="40" t="s">
        <v>43</v>
      </c>
      <c r="B26" s="45" t="s">
        <v>2</v>
      </c>
      <c r="C26" s="14" t="s">
        <v>21</v>
      </c>
      <c r="D26" s="14" t="s">
        <v>21</v>
      </c>
      <c r="E26" s="14" t="s">
        <v>21</v>
      </c>
      <c r="F26" s="14" t="s">
        <v>21</v>
      </c>
      <c r="G26" s="14" t="s">
        <v>21</v>
      </c>
      <c r="H26" s="14" t="s">
        <v>21</v>
      </c>
      <c r="I26" s="14" t="s">
        <v>21</v>
      </c>
      <c r="J26" s="14" t="s">
        <v>21</v>
      </c>
      <c r="K26" s="14">
        <v>35715</v>
      </c>
      <c r="L26" s="14">
        <v>49487</v>
      </c>
      <c r="M26" s="14">
        <v>53628</v>
      </c>
      <c r="N26" s="35"/>
      <c r="O26" s="3"/>
      <c r="P26" s="3"/>
      <c r="Q26" s="3"/>
      <c r="R26" s="3"/>
      <c r="S26" s="3"/>
      <c r="T26" s="3"/>
      <c r="U26" s="3"/>
      <c r="V26" s="3">
        <f t="shared" si="9"/>
        <v>17913</v>
      </c>
      <c r="W26" s="3">
        <f>M26-L26</f>
        <v>4141</v>
      </c>
      <c r="X26" s="10"/>
      <c r="Y26" s="10"/>
      <c r="Z26" s="10"/>
      <c r="AA26" s="10"/>
      <c r="AB26" s="10"/>
      <c r="AC26" s="10"/>
      <c r="AD26" s="10"/>
      <c r="AE26" s="10"/>
      <c r="AF26" s="10">
        <f t="shared" si="32"/>
        <v>0.50155396892062154</v>
      </c>
      <c r="AG26" s="10">
        <f>W26/L26</f>
        <v>8.3678541839270926E-2</v>
      </c>
    </row>
    <row r="27" spans="1:33" s="9" customFormat="1" ht="12.75" x14ac:dyDescent="0.25">
      <c r="A27" s="295" t="s">
        <v>57</v>
      </c>
      <c r="B27" s="46" t="s">
        <v>2</v>
      </c>
      <c r="C27" s="14" t="s">
        <v>21</v>
      </c>
      <c r="D27" s="14" t="s">
        <v>21</v>
      </c>
      <c r="E27" s="14" t="s">
        <v>21</v>
      </c>
      <c r="F27" s="14" t="s">
        <v>21</v>
      </c>
      <c r="G27" s="14" t="s">
        <v>21</v>
      </c>
      <c r="H27" s="14" t="s">
        <v>21</v>
      </c>
      <c r="I27" s="14" t="s">
        <v>21</v>
      </c>
      <c r="J27" s="14" t="s">
        <v>21</v>
      </c>
      <c r="K27" s="14" t="s">
        <v>21</v>
      </c>
      <c r="L27" s="14" t="s">
        <v>21</v>
      </c>
      <c r="M27" s="14" t="s">
        <v>21</v>
      </c>
      <c r="N27" s="35"/>
      <c r="O27" s="3"/>
      <c r="P27" s="3"/>
      <c r="Q27" s="3"/>
      <c r="R27" s="3"/>
      <c r="S27" s="3"/>
      <c r="T27" s="3"/>
      <c r="U27" s="3"/>
      <c r="V27" s="3"/>
      <c r="W27" s="3"/>
      <c r="X27" s="10"/>
      <c r="Y27" s="10"/>
      <c r="Z27" s="10"/>
      <c r="AA27" s="10"/>
      <c r="AB27" s="10"/>
      <c r="AC27" s="10"/>
      <c r="AD27" s="10"/>
      <c r="AE27" s="10"/>
      <c r="AF27" s="10"/>
      <c r="AG27" s="10"/>
    </row>
    <row r="28" spans="1:33" s="4" customFormat="1" ht="12.75" x14ac:dyDescent="0.25">
      <c r="A28" s="295"/>
      <c r="B28" s="45" t="s">
        <v>3</v>
      </c>
      <c r="C28" s="14">
        <v>551351</v>
      </c>
      <c r="D28" s="11">
        <v>589553</v>
      </c>
      <c r="E28" s="11">
        <v>661396</v>
      </c>
      <c r="F28" s="11">
        <v>657736</v>
      </c>
      <c r="G28" s="13">
        <v>650779</v>
      </c>
      <c r="H28" s="13">
        <v>646040</v>
      </c>
      <c r="I28" s="13">
        <v>614472</v>
      </c>
      <c r="J28" s="13">
        <v>606609</v>
      </c>
      <c r="K28" s="13">
        <v>647588</v>
      </c>
      <c r="L28" s="13">
        <v>580809</v>
      </c>
      <c r="M28" s="13">
        <v>570531</v>
      </c>
      <c r="N28" s="35">
        <f t="shared" si="1"/>
        <v>19180</v>
      </c>
      <c r="O28" s="3">
        <f t="shared" si="2"/>
        <v>-19022</v>
      </c>
      <c r="P28" s="3">
        <f t="shared" si="3"/>
        <v>-90865</v>
      </c>
      <c r="Q28" s="3">
        <f t="shared" si="4"/>
        <v>-87205</v>
      </c>
      <c r="R28" s="3">
        <f t="shared" si="5"/>
        <v>-80248</v>
      </c>
      <c r="S28" s="3">
        <f t="shared" si="6"/>
        <v>-75509</v>
      </c>
      <c r="T28" s="3">
        <f t="shared" si="7"/>
        <v>-43941</v>
      </c>
      <c r="U28" s="3">
        <f t="shared" si="8"/>
        <v>-36078</v>
      </c>
      <c r="V28" s="3">
        <f t="shared" si="9"/>
        <v>-77057</v>
      </c>
      <c r="W28" s="3">
        <f t="shared" ref="W28:W30" si="33">M28-L28</f>
        <v>-10278</v>
      </c>
      <c r="X28" s="10">
        <f t="shared" ref="X28:AE31" si="34">N28/C28</f>
        <v>3.478727707032362E-2</v>
      </c>
      <c r="Y28" s="10">
        <f t="shared" si="34"/>
        <v>-3.2265122898195754E-2</v>
      </c>
      <c r="Z28" s="10">
        <f t="shared" si="34"/>
        <v>-0.13738365517783596</v>
      </c>
      <c r="AA28" s="10">
        <f t="shared" si="34"/>
        <v>-0.13258358976853934</v>
      </c>
      <c r="AB28" s="10">
        <f t="shared" si="34"/>
        <v>-0.1233106784330779</v>
      </c>
      <c r="AC28" s="10">
        <f t="shared" si="34"/>
        <v>-0.11687975976719708</v>
      </c>
      <c r="AD28" s="10">
        <f t="shared" si="34"/>
        <v>-7.1510174588915357E-2</v>
      </c>
      <c r="AE28" s="10">
        <f t="shared" si="34"/>
        <v>-5.94748841510759E-2</v>
      </c>
      <c r="AF28" s="10">
        <f t="shared" si="32"/>
        <v>-0.11899077808730242</v>
      </c>
      <c r="AG28" s="10">
        <f t="shared" ref="AG28:AG30" si="35">W28/L28</f>
        <v>-1.7696006776754491E-2</v>
      </c>
    </row>
    <row r="29" spans="1:33" s="4" customFormat="1" ht="12.75" x14ac:dyDescent="0.25">
      <c r="A29" s="295" t="s">
        <v>68</v>
      </c>
      <c r="B29" s="45" t="s">
        <v>2</v>
      </c>
      <c r="C29" s="14">
        <v>177139</v>
      </c>
      <c r="D29" s="11">
        <v>168840</v>
      </c>
      <c r="E29" s="11">
        <v>157435</v>
      </c>
      <c r="F29" s="11">
        <v>160519</v>
      </c>
      <c r="G29" s="13">
        <v>144540</v>
      </c>
      <c r="H29" s="13">
        <v>112699</v>
      </c>
      <c r="I29" s="13">
        <v>109139</v>
      </c>
      <c r="J29" s="13">
        <v>96457</v>
      </c>
      <c r="K29" s="13">
        <v>90746</v>
      </c>
      <c r="L29" s="13">
        <v>126408</v>
      </c>
      <c r="M29" s="13">
        <v>136374</v>
      </c>
      <c r="N29" s="35">
        <f t="shared" si="1"/>
        <v>-40765</v>
      </c>
      <c r="O29" s="3">
        <f t="shared" si="2"/>
        <v>-32466</v>
      </c>
      <c r="P29" s="3">
        <f t="shared" si="3"/>
        <v>-21061</v>
      </c>
      <c r="Q29" s="3">
        <f t="shared" si="4"/>
        <v>-24145</v>
      </c>
      <c r="R29" s="3">
        <f t="shared" si="5"/>
        <v>-8166</v>
      </c>
      <c r="S29" s="3">
        <f t="shared" si="6"/>
        <v>23675</v>
      </c>
      <c r="T29" s="3">
        <f t="shared" si="7"/>
        <v>27235</v>
      </c>
      <c r="U29" s="3">
        <f t="shared" si="8"/>
        <v>39917</v>
      </c>
      <c r="V29" s="3">
        <f t="shared" si="9"/>
        <v>45628</v>
      </c>
      <c r="W29" s="3">
        <f t="shared" si="33"/>
        <v>9966</v>
      </c>
      <c r="X29" s="10">
        <f t="shared" si="34"/>
        <v>-0.23013001089539853</v>
      </c>
      <c r="Y29" s="10">
        <f t="shared" si="34"/>
        <v>-0.19228855721393034</v>
      </c>
      <c r="Z29" s="10">
        <f t="shared" si="34"/>
        <v>-0.13377584399911074</v>
      </c>
      <c r="AA29" s="10">
        <f t="shared" si="34"/>
        <v>-0.15041833054030987</v>
      </c>
      <c r="AB29" s="10">
        <f t="shared" si="34"/>
        <v>-5.6496471564964713E-2</v>
      </c>
      <c r="AC29" s="10">
        <f t="shared" si="34"/>
        <v>0.21007284891613945</v>
      </c>
      <c r="AD29" s="10">
        <f t="shared" si="34"/>
        <v>0.24954415928311602</v>
      </c>
      <c r="AE29" s="10">
        <f t="shared" si="34"/>
        <v>0.41383207024891921</v>
      </c>
      <c r="AF29" s="10">
        <f t="shared" si="32"/>
        <v>0.5028100412139378</v>
      </c>
      <c r="AG29" s="10">
        <f t="shared" si="35"/>
        <v>7.883994683880767E-2</v>
      </c>
    </row>
    <row r="30" spans="1:33" s="4" customFormat="1" ht="12.75" x14ac:dyDescent="0.25">
      <c r="A30" s="295"/>
      <c r="B30" s="45" t="s">
        <v>3</v>
      </c>
      <c r="C30" s="14">
        <v>2283200</v>
      </c>
      <c r="D30" s="11">
        <v>2300076</v>
      </c>
      <c r="E30" s="11">
        <v>2338509</v>
      </c>
      <c r="F30" s="11">
        <v>2325565</v>
      </c>
      <c r="G30" s="13">
        <v>2300970</v>
      </c>
      <c r="H30" s="13">
        <v>2041948</v>
      </c>
      <c r="I30" s="13">
        <v>2014104</v>
      </c>
      <c r="J30" s="13">
        <v>2000138</v>
      </c>
      <c r="K30" s="13">
        <v>1829362</v>
      </c>
      <c r="L30" s="13">
        <v>1922800</v>
      </c>
      <c r="M30" s="13">
        <v>1888773</v>
      </c>
      <c r="N30" s="35">
        <f t="shared" si="1"/>
        <v>-394427</v>
      </c>
      <c r="O30" s="3">
        <f t="shared" si="2"/>
        <v>-411303</v>
      </c>
      <c r="P30" s="3">
        <f t="shared" si="3"/>
        <v>-449736</v>
      </c>
      <c r="Q30" s="3">
        <f t="shared" si="4"/>
        <v>-436792</v>
      </c>
      <c r="R30" s="3">
        <f t="shared" si="5"/>
        <v>-412197</v>
      </c>
      <c r="S30" s="3">
        <f t="shared" si="6"/>
        <v>-153175</v>
      </c>
      <c r="T30" s="3">
        <f t="shared" si="7"/>
        <v>-125331</v>
      </c>
      <c r="U30" s="3">
        <f t="shared" si="8"/>
        <v>-111365</v>
      </c>
      <c r="V30" s="3">
        <f t="shared" si="9"/>
        <v>59411</v>
      </c>
      <c r="W30" s="3">
        <f t="shared" si="33"/>
        <v>-34027</v>
      </c>
      <c r="X30" s="10">
        <f t="shared" si="34"/>
        <v>-0.17275183952347584</v>
      </c>
      <c r="Y30" s="10">
        <f t="shared" si="34"/>
        <v>-0.17882148242058088</v>
      </c>
      <c r="Z30" s="10">
        <f t="shared" si="34"/>
        <v>-0.1923174125051475</v>
      </c>
      <c r="AA30" s="10">
        <f t="shared" si="34"/>
        <v>-0.18782188414428322</v>
      </c>
      <c r="AB30" s="10">
        <f t="shared" si="34"/>
        <v>-0.17914053638248217</v>
      </c>
      <c r="AC30" s="10">
        <f t="shared" si="34"/>
        <v>-7.5014153151794272E-2</v>
      </c>
      <c r="AD30" s="10">
        <f t="shared" si="34"/>
        <v>-6.2226677470478185E-2</v>
      </c>
      <c r="AE30" s="10">
        <f t="shared" si="34"/>
        <v>-5.567865817258609E-2</v>
      </c>
      <c r="AF30" s="10">
        <f t="shared" si="32"/>
        <v>3.2476349678193815E-2</v>
      </c>
      <c r="AG30" s="10">
        <f t="shared" si="35"/>
        <v>-1.7696588308716454E-2</v>
      </c>
    </row>
    <row r="31" spans="1:33" s="4" customFormat="1" ht="25.5" x14ac:dyDescent="0.25">
      <c r="A31" s="43" t="s">
        <v>67</v>
      </c>
      <c r="B31" s="45" t="s">
        <v>2</v>
      </c>
      <c r="C31" s="14" t="s">
        <v>21</v>
      </c>
      <c r="D31" s="14" t="s">
        <v>21</v>
      </c>
      <c r="E31" s="14" t="s">
        <v>21</v>
      </c>
      <c r="F31" s="14" t="s">
        <v>21</v>
      </c>
      <c r="G31" s="14" t="s">
        <v>21</v>
      </c>
      <c r="H31" s="14" t="s">
        <v>21</v>
      </c>
      <c r="I31" s="14" t="s">
        <v>21</v>
      </c>
      <c r="J31" s="14" t="s">
        <v>21</v>
      </c>
      <c r="K31" s="14" t="s">
        <v>21</v>
      </c>
      <c r="L31" s="13">
        <v>4655</v>
      </c>
      <c r="M31" s="13">
        <v>3998</v>
      </c>
      <c r="N31" s="35"/>
      <c r="O31" s="3"/>
      <c r="P31" s="3"/>
      <c r="Q31" s="3"/>
      <c r="R31" s="3"/>
      <c r="S31" s="3"/>
      <c r="T31" s="3"/>
      <c r="U31" s="3"/>
      <c r="V31" s="3"/>
      <c r="W31" s="3">
        <f>M31-L31</f>
        <v>-657</v>
      </c>
      <c r="X31" s="10"/>
      <c r="Y31" s="10"/>
      <c r="Z31" s="10"/>
      <c r="AA31" s="10"/>
      <c r="AB31" s="10"/>
      <c r="AC31" s="10"/>
      <c r="AD31" s="10"/>
      <c r="AE31" s="10"/>
      <c r="AF31" s="10"/>
      <c r="AG31" s="10">
        <f>W31/L31</f>
        <v>-0.14113856068743286</v>
      </c>
    </row>
    <row r="32" spans="1:33" s="4" customFormat="1" ht="12.75" x14ac:dyDescent="0.25">
      <c r="A32" s="295" t="s">
        <v>28</v>
      </c>
      <c r="B32" s="45" t="s">
        <v>2</v>
      </c>
      <c r="C32" s="14" t="s">
        <v>21</v>
      </c>
      <c r="D32" s="14" t="s">
        <v>21</v>
      </c>
      <c r="E32" s="14" t="s">
        <v>21</v>
      </c>
      <c r="F32" s="14" t="s">
        <v>21</v>
      </c>
      <c r="G32" s="14" t="s">
        <v>21</v>
      </c>
      <c r="H32" s="14" t="s">
        <v>21</v>
      </c>
      <c r="I32" s="14" t="s">
        <v>21</v>
      </c>
      <c r="J32" s="14" t="s">
        <v>21</v>
      </c>
      <c r="K32" s="14" t="s">
        <v>21</v>
      </c>
      <c r="L32" s="14" t="s">
        <v>21</v>
      </c>
      <c r="M32" s="14" t="s">
        <v>21</v>
      </c>
      <c r="N32" s="35"/>
      <c r="O32" s="3"/>
      <c r="P32" s="3"/>
      <c r="Q32" s="3"/>
      <c r="R32" s="3"/>
      <c r="S32" s="3"/>
      <c r="T32" s="3"/>
      <c r="U32" s="3"/>
      <c r="V32" s="3"/>
      <c r="W32" s="3"/>
      <c r="X32" s="10"/>
      <c r="Y32" s="10"/>
      <c r="Z32" s="10"/>
      <c r="AA32" s="10"/>
      <c r="AB32" s="10"/>
      <c r="AC32" s="10"/>
      <c r="AD32" s="10"/>
      <c r="AE32" s="10"/>
      <c r="AF32" s="10"/>
      <c r="AG32" s="10"/>
    </row>
    <row r="33" spans="1:33" s="4" customFormat="1" ht="12.75" x14ac:dyDescent="0.25">
      <c r="A33" s="295"/>
      <c r="B33" s="45" t="s">
        <v>3</v>
      </c>
      <c r="C33" s="14"/>
      <c r="D33" s="11"/>
      <c r="E33" s="11"/>
      <c r="F33" s="11"/>
      <c r="G33" s="13"/>
      <c r="H33" s="13">
        <v>170</v>
      </c>
      <c r="I33" s="13">
        <v>376</v>
      </c>
      <c r="J33" s="13">
        <v>432</v>
      </c>
      <c r="K33" s="13">
        <v>455</v>
      </c>
      <c r="L33" s="13">
        <v>478</v>
      </c>
      <c r="M33" s="13">
        <v>340</v>
      </c>
      <c r="N33" s="35"/>
      <c r="O33" s="3"/>
      <c r="P33" s="3"/>
      <c r="Q33" s="3"/>
      <c r="R33" s="3"/>
      <c r="S33" s="3">
        <f t="shared" si="6"/>
        <v>170</v>
      </c>
      <c r="T33" s="3">
        <f t="shared" si="7"/>
        <v>-36</v>
      </c>
      <c r="U33" s="3">
        <f t="shared" si="8"/>
        <v>-92</v>
      </c>
      <c r="V33" s="3">
        <f t="shared" si="9"/>
        <v>-115</v>
      </c>
      <c r="W33" s="3">
        <f>M33-L33</f>
        <v>-138</v>
      </c>
      <c r="X33" s="10"/>
      <c r="Y33" s="10"/>
      <c r="Z33" s="10"/>
      <c r="AA33" s="10"/>
      <c r="AB33" s="10"/>
      <c r="AC33" s="10">
        <f>S33/H33</f>
        <v>1</v>
      </c>
      <c r="AD33" s="10">
        <f>T33/I33</f>
        <v>-9.5744680851063829E-2</v>
      </c>
      <c r="AE33" s="10">
        <f>U33/J33</f>
        <v>-0.21296296296296297</v>
      </c>
      <c r="AF33" s="10">
        <f t="shared" si="32"/>
        <v>-0.25274725274725274</v>
      </c>
      <c r="AG33" s="10">
        <f>W33/L33</f>
        <v>-0.28870292887029286</v>
      </c>
    </row>
    <row r="34" spans="1:33" s="4" customFormat="1" ht="12.75" x14ac:dyDescent="0.25">
      <c r="A34" s="295" t="s">
        <v>60</v>
      </c>
      <c r="B34" s="45" t="s">
        <v>2</v>
      </c>
      <c r="C34" s="14" t="s">
        <v>21</v>
      </c>
      <c r="D34" s="14" t="s">
        <v>21</v>
      </c>
      <c r="E34" s="14" t="s">
        <v>21</v>
      </c>
      <c r="F34" s="14" t="s">
        <v>21</v>
      </c>
      <c r="G34" s="14" t="s">
        <v>21</v>
      </c>
      <c r="H34" s="14" t="s">
        <v>21</v>
      </c>
      <c r="I34" s="14" t="s">
        <v>21</v>
      </c>
      <c r="J34" s="14" t="s">
        <v>21</v>
      </c>
      <c r="K34" s="14" t="s">
        <v>21</v>
      </c>
      <c r="L34" s="14" t="s">
        <v>21</v>
      </c>
      <c r="M34" s="14" t="s">
        <v>21</v>
      </c>
      <c r="N34" s="35"/>
      <c r="O34" s="3"/>
      <c r="P34" s="3"/>
      <c r="Q34" s="3"/>
      <c r="R34" s="3"/>
      <c r="S34" s="3"/>
      <c r="T34" s="3"/>
      <c r="U34" s="3"/>
      <c r="V34" s="3"/>
      <c r="W34" s="3"/>
      <c r="X34" s="10"/>
      <c r="Y34" s="10"/>
      <c r="Z34" s="10"/>
      <c r="AA34" s="10"/>
      <c r="AB34" s="10"/>
      <c r="AC34" s="10"/>
      <c r="AD34" s="10"/>
      <c r="AE34" s="10"/>
      <c r="AF34" s="10"/>
      <c r="AG34" s="10"/>
    </row>
    <row r="35" spans="1:33" s="4" customFormat="1" ht="12.75" x14ac:dyDescent="0.25">
      <c r="A35" s="295"/>
      <c r="B35" s="45" t="s">
        <v>3</v>
      </c>
      <c r="C35" s="14"/>
      <c r="D35" s="11"/>
      <c r="E35" s="11"/>
      <c r="F35" s="11"/>
      <c r="G35" s="13"/>
      <c r="H35" s="13"/>
      <c r="I35" s="13"/>
      <c r="J35" s="13"/>
      <c r="K35" s="13"/>
      <c r="L35" s="13">
        <v>281516</v>
      </c>
      <c r="M35" s="13">
        <v>276534</v>
      </c>
      <c r="N35" s="35"/>
      <c r="O35" s="3"/>
      <c r="P35" s="3"/>
      <c r="Q35" s="3"/>
      <c r="R35" s="3"/>
      <c r="S35" s="3"/>
      <c r="T35" s="3"/>
      <c r="U35" s="3"/>
      <c r="V35" s="3"/>
      <c r="W35" s="3">
        <f>M35-L35</f>
        <v>-4982</v>
      </c>
      <c r="X35" s="10"/>
      <c r="Y35" s="10"/>
      <c r="Z35" s="10"/>
      <c r="AA35" s="10"/>
      <c r="AB35" s="10"/>
      <c r="AC35" s="10"/>
      <c r="AD35" s="10"/>
      <c r="AE35" s="10"/>
      <c r="AF35" s="10"/>
      <c r="AG35" s="10">
        <f t="shared" ref="AG35:AG37" si="36">W35/L35</f>
        <v>-1.769704031031984E-2</v>
      </c>
    </row>
    <row r="36" spans="1:33" s="4" customFormat="1" ht="12.75" x14ac:dyDescent="0.25">
      <c r="A36" s="296" t="s">
        <v>5</v>
      </c>
      <c r="B36" s="45" t="s">
        <v>2</v>
      </c>
      <c r="C36" s="14">
        <v>20311</v>
      </c>
      <c r="D36" s="11">
        <v>15026</v>
      </c>
      <c r="E36" s="11">
        <v>15956</v>
      </c>
      <c r="F36" s="11">
        <v>15484</v>
      </c>
      <c r="G36" s="13">
        <v>15827</v>
      </c>
      <c r="H36" s="13">
        <v>13216</v>
      </c>
      <c r="I36" s="13">
        <v>11629</v>
      </c>
      <c r="J36" s="13">
        <v>9601</v>
      </c>
      <c r="K36" s="13">
        <v>11672</v>
      </c>
      <c r="L36" s="13">
        <v>14062</v>
      </c>
      <c r="M36" s="13">
        <v>13826</v>
      </c>
      <c r="N36" s="35">
        <f t="shared" si="1"/>
        <v>-6485</v>
      </c>
      <c r="O36" s="3">
        <f t="shared" si="2"/>
        <v>-1200</v>
      </c>
      <c r="P36" s="3">
        <f t="shared" si="3"/>
        <v>-2130</v>
      </c>
      <c r="Q36" s="3">
        <f t="shared" si="4"/>
        <v>-1658</v>
      </c>
      <c r="R36" s="3">
        <f t="shared" si="5"/>
        <v>-2001</v>
      </c>
      <c r="S36" s="3">
        <f t="shared" si="6"/>
        <v>610</v>
      </c>
      <c r="T36" s="3">
        <f t="shared" si="7"/>
        <v>2197</v>
      </c>
      <c r="U36" s="3">
        <f t="shared" si="8"/>
        <v>4225</v>
      </c>
      <c r="V36" s="3">
        <f t="shared" ref="V36:V37" si="37">M36-K36</f>
        <v>2154</v>
      </c>
      <c r="W36" s="3">
        <f>M36-L36</f>
        <v>-236</v>
      </c>
      <c r="X36" s="10">
        <f t="shared" ref="X36" si="38">N36/C36</f>
        <v>-0.31928511643936786</v>
      </c>
      <c r="Y36" s="10">
        <f t="shared" ref="Y36" si="39">O36/D36</f>
        <v>-7.986157327299348E-2</v>
      </c>
      <c r="Z36" s="10">
        <f t="shared" ref="Z36" si="40">P36/E36</f>
        <v>-0.13349210328403108</v>
      </c>
      <c r="AA36" s="10">
        <f t="shared" ref="AA36" si="41">Q36/F36</f>
        <v>-0.10707827434771378</v>
      </c>
      <c r="AB36" s="10">
        <f t="shared" ref="AB36" si="42">R36/G36</f>
        <v>-0.12642951917609149</v>
      </c>
      <c r="AC36" s="10">
        <f t="shared" ref="AC36" si="43">S36/H36</f>
        <v>4.6156174334140439E-2</v>
      </c>
      <c r="AD36" s="10">
        <f t="shared" ref="AD36" si="44">T36/I36</f>
        <v>0.1889242411213346</v>
      </c>
      <c r="AE36" s="10">
        <f t="shared" ref="AE36:AF37" si="45">U36/J36</f>
        <v>0.44005832725757732</v>
      </c>
      <c r="AF36" s="10">
        <f t="shared" si="45"/>
        <v>0.1845442083618917</v>
      </c>
      <c r="AG36" s="10">
        <f>W36/L36</f>
        <v>-1.6782818944673587E-2</v>
      </c>
    </row>
    <row r="37" spans="1:33" s="4" customFormat="1" ht="27.75" customHeight="1" x14ac:dyDescent="0.25">
      <c r="A37" s="296"/>
      <c r="B37" s="45" t="s">
        <v>3</v>
      </c>
      <c r="C37" s="14">
        <v>232835</v>
      </c>
      <c r="D37" s="12">
        <v>216955</v>
      </c>
      <c r="E37" s="12">
        <v>203309</v>
      </c>
      <c r="F37" s="12">
        <v>202406</v>
      </c>
      <c r="G37" s="13">
        <v>200289</v>
      </c>
      <c r="H37" s="13">
        <v>201230</v>
      </c>
      <c r="I37" s="13">
        <v>201080</v>
      </c>
      <c r="J37" s="13">
        <v>185270</v>
      </c>
      <c r="K37" s="13">
        <v>190319</v>
      </c>
      <c r="L37" s="13">
        <v>177023</v>
      </c>
      <c r="M37" s="13">
        <v>174233</v>
      </c>
      <c r="N37" s="35">
        <f t="shared" si="1"/>
        <v>-58602</v>
      </c>
      <c r="O37" s="3">
        <f t="shared" si="2"/>
        <v>-42722</v>
      </c>
      <c r="P37" s="3">
        <f t="shared" si="3"/>
        <v>-29076</v>
      </c>
      <c r="Q37" s="3">
        <f t="shared" si="4"/>
        <v>-28173</v>
      </c>
      <c r="R37" s="3">
        <f t="shared" si="5"/>
        <v>-26056</v>
      </c>
      <c r="S37" s="3">
        <f t="shared" si="6"/>
        <v>-26997</v>
      </c>
      <c r="T37" s="3">
        <f t="shared" si="7"/>
        <v>-26847</v>
      </c>
      <c r="U37" s="3">
        <f t="shared" si="8"/>
        <v>-11037</v>
      </c>
      <c r="V37" s="3">
        <f t="shared" si="37"/>
        <v>-16086</v>
      </c>
      <c r="W37" s="3">
        <f>M37-L37</f>
        <v>-2790</v>
      </c>
      <c r="X37" s="10">
        <f t="shared" ref="X36:AE37" si="46">N37/C37</f>
        <v>-0.25168896428801513</v>
      </c>
      <c r="Y37" s="10">
        <f t="shared" si="46"/>
        <v>-0.19691641123735337</v>
      </c>
      <c r="Z37" s="10">
        <f t="shared" si="46"/>
        <v>-0.14301383608202292</v>
      </c>
      <c r="AA37" s="10">
        <f t="shared" si="46"/>
        <v>-0.13919053782990623</v>
      </c>
      <c r="AB37" s="10">
        <f t="shared" si="46"/>
        <v>-0.13009201703538387</v>
      </c>
      <c r="AC37" s="10">
        <f t="shared" si="46"/>
        <v>-0.13415991651344233</v>
      </c>
      <c r="AD37" s="10">
        <f t="shared" si="46"/>
        <v>-0.13351402426894768</v>
      </c>
      <c r="AE37" s="10">
        <f t="shared" si="46"/>
        <v>-5.9572515787769204E-2</v>
      </c>
      <c r="AF37" s="10">
        <f t="shared" si="45"/>
        <v>-8.4521251162521877E-2</v>
      </c>
      <c r="AG37" s="10">
        <f>W37/L37</f>
        <v>-1.5760663868536858E-2</v>
      </c>
    </row>
    <row r="38" spans="1:33" s="4" customFormat="1" ht="12.75" x14ac:dyDescent="0.25">
      <c r="A38" s="295" t="s">
        <v>29</v>
      </c>
      <c r="B38" s="45" t="s">
        <v>2</v>
      </c>
      <c r="C38" s="14" t="s">
        <v>21</v>
      </c>
      <c r="D38" s="14" t="s">
        <v>21</v>
      </c>
      <c r="E38" s="14" t="s">
        <v>21</v>
      </c>
      <c r="F38" s="14" t="s">
        <v>21</v>
      </c>
      <c r="G38" s="14" t="s">
        <v>21</v>
      </c>
      <c r="H38" s="14" t="s">
        <v>21</v>
      </c>
      <c r="I38" s="14" t="s">
        <v>21</v>
      </c>
      <c r="J38" s="14" t="s">
        <v>21</v>
      </c>
      <c r="K38" s="14" t="s">
        <v>21</v>
      </c>
      <c r="L38" s="14" t="s">
        <v>21</v>
      </c>
      <c r="M38" s="14" t="s">
        <v>21</v>
      </c>
      <c r="N38" s="35"/>
      <c r="O38" s="3"/>
      <c r="P38" s="3"/>
      <c r="Q38" s="3"/>
      <c r="R38" s="3"/>
      <c r="S38" s="3"/>
      <c r="T38" s="3"/>
      <c r="U38" s="3"/>
      <c r="V38" s="3"/>
      <c r="W38" s="3"/>
      <c r="X38" s="10"/>
      <c r="Y38" s="10"/>
      <c r="Z38" s="10"/>
      <c r="AA38" s="10"/>
      <c r="AB38" s="10"/>
      <c r="AC38" s="10"/>
      <c r="AD38" s="10"/>
      <c r="AE38" s="10"/>
      <c r="AF38" s="10"/>
      <c r="AG38" s="10"/>
    </row>
    <row r="39" spans="1:33" s="4" customFormat="1" ht="12.75" x14ac:dyDescent="0.25">
      <c r="A39" s="295"/>
      <c r="B39" s="45" t="s">
        <v>3</v>
      </c>
      <c r="C39" s="14" t="s">
        <v>21</v>
      </c>
      <c r="D39" s="14" t="s">
        <v>21</v>
      </c>
      <c r="E39" s="14" t="s">
        <v>21</v>
      </c>
      <c r="F39" s="14" t="s">
        <v>21</v>
      </c>
      <c r="G39" s="14" t="s">
        <v>21</v>
      </c>
      <c r="H39" s="13">
        <v>10498</v>
      </c>
      <c r="I39" s="13">
        <v>11390</v>
      </c>
      <c r="J39" s="13">
        <v>11259</v>
      </c>
      <c r="K39" s="13">
        <v>11079</v>
      </c>
      <c r="L39" s="13">
        <v>9252</v>
      </c>
      <c r="M39" s="13">
        <v>9431</v>
      </c>
      <c r="N39" s="35"/>
      <c r="O39" s="3"/>
      <c r="P39" s="3"/>
      <c r="Q39" s="3"/>
      <c r="R39" s="3"/>
      <c r="S39" s="3">
        <f t="shared" si="6"/>
        <v>-1067</v>
      </c>
      <c r="T39" s="3">
        <f t="shared" si="7"/>
        <v>-1959</v>
      </c>
      <c r="U39" s="3">
        <f t="shared" si="8"/>
        <v>-1828</v>
      </c>
      <c r="V39" s="3">
        <f t="shared" si="9"/>
        <v>-1648</v>
      </c>
      <c r="W39" s="3">
        <f t="shared" ref="W39:W44" si="47">M39-L39</f>
        <v>179</v>
      </c>
      <c r="X39" s="10"/>
      <c r="Y39" s="10"/>
      <c r="Z39" s="10"/>
      <c r="AA39" s="10"/>
      <c r="AB39" s="10"/>
      <c r="AC39" s="10">
        <f>S39/H39</f>
        <v>-0.10163840731567918</v>
      </c>
      <c r="AD39" s="10">
        <f>T39/I39</f>
        <v>-0.1719929762949956</v>
      </c>
      <c r="AE39" s="10">
        <f>U39/J39</f>
        <v>-0.16235900168753886</v>
      </c>
      <c r="AF39" s="10">
        <f t="shared" si="32"/>
        <v>-0.14874988717393267</v>
      </c>
      <c r="AG39" s="10">
        <f t="shared" ref="AG39:AG41" si="48">W39/L39</f>
        <v>1.9347168179853005E-2</v>
      </c>
    </row>
    <row r="40" spans="1:33" s="4" customFormat="1" ht="25.5" x14ac:dyDescent="0.25">
      <c r="A40" s="42" t="s">
        <v>72</v>
      </c>
      <c r="B40" s="45" t="s">
        <v>3</v>
      </c>
      <c r="C40" s="14" t="s">
        <v>21</v>
      </c>
      <c r="D40" s="14" t="s">
        <v>21</v>
      </c>
      <c r="E40" s="14" t="s">
        <v>21</v>
      </c>
      <c r="F40" s="14" t="s">
        <v>21</v>
      </c>
      <c r="G40" s="14" t="s">
        <v>21</v>
      </c>
      <c r="H40" s="14" t="s">
        <v>21</v>
      </c>
      <c r="I40" s="14" t="s">
        <v>21</v>
      </c>
      <c r="J40" s="14" t="s">
        <v>21</v>
      </c>
      <c r="K40" s="14" t="s">
        <v>21</v>
      </c>
      <c r="L40" s="13">
        <v>3947</v>
      </c>
      <c r="M40" s="13">
        <v>3877</v>
      </c>
      <c r="N40" s="35"/>
      <c r="O40" s="3"/>
      <c r="P40" s="3"/>
      <c r="Q40" s="3"/>
      <c r="R40" s="3"/>
      <c r="S40" s="3"/>
      <c r="T40" s="3"/>
      <c r="U40" s="3"/>
      <c r="V40" s="3"/>
      <c r="W40" s="3">
        <f t="shared" si="47"/>
        <v>-70</v>
      </c>
      <c r="X40" s="10"/>
      <c r="Y40" s="10"/>
      <c r="Z40" s="10"/>
      <c r="AA40" s="10"/>
      <c r="AB40" s="10"/>
      <c r="AC40" s="10"/>
      <c r="AD40" s="10"/>
      <c r="AE40" s="10"/>
      <c r="AF40" s="10"/>
      <c r="AG40" s="10">
        <f t="shared" si="48"/>
        <v>-1.7734988598935901E-2</v>
      </c>
    </row>
    <row r="41" spans="1:33" s="4" customFormat="1" ht="25.5" x14ac:dyDescent="0.25">
      <c r="A41" s="42" t="s">
        <v>70</v>
      </c>
      <c r="B41" s="46" t="s">
        <v>3</v>
      </c>
      <c r="C41" s="14" t="s">
        <v>21</v>
      </c>
      <c r="D41" s="14" t="s">
        <v>21</v>
      </c>
      <c r="E41" s="14" t="s">
        <v>21</v>
      </c>
      <c r="F41" s="14" t="s">
        <v>21</v>
      </c>
      <c r="G41" s="14" t="s">
        <v>21</v>
      </c>
      <c r="H41" s="14" t="s">
        <v>21</v>
      </c>
      <c r="I41" s="14" t="s">
        <v>21</v>
      </c>
      <c r="J41" s="14" t="s">
        <v>21</v>
      </c>
      <c r="K41" s="14" t="s">
        <v>21</v>
      </c>
      <c r="L41" s="13">
        <v>143</v>
      </c>
      <c r="M41" s="13">
        <v>141</v>
      </c>
      <c r="N41" s="35"/>
      <c r="O41" s="3"/>
      <c r="P41" s="3"/>
      <c r="Q41" s="3"/>
      <c r="R41" s="3"/>
      <c r="S41" s="3"/>
      <c r="T41" s="3"/>
      <c r="U41" s="3"/>
      <c r="V41" s="3"/>
      <c r="W41" s="3">
        <f t="shared" si="47"/>
        <v>-2</v>
      </c>
      <c r="X41" s="10"/>
      <c r="Y41" s="10"/>
      <c r="Z41" s="10"/>
      <c r="AA41" s="10"/>
      <c r="AB41" s="10"/>
      <c r="AC41" s="10"/>
      <c r="AD41" s="10"/>
      <c r="AE41" s="10"/>
      <c r="AF41" s="10"/>
      <c r="AG41" s="10">
        <f t="shared" si="48"/>
        <v>-1.3986013986013986E-2</v>
      </c>
    </row>
    <row r="42" spans="1:33" s="4" customFormat="1" ht="25.5" x14ac:dyDescent="0.25">
      <c r="A42" s="42" t="s">
        <v>71</v>
      </c>
      <c r="B42" s="46" t="s">
        <v>3</v>
      </c>
      <c r="C42" s="14" t="s">
        <v>21</v>
      </c>
      <c r="D42" s="14" t="s">
        <v>21</v>
      </c>
      <c r="E42" s="14" t="s">
        <v>21</v>
      </c>
      <c r="F42" s="14" t="s">
        <v>21</v>
      </c>
      <c r="G42" s="14" t="s">
        <v>21</v>
      </c>
      <c r="H42" s="14" t="s">
        <v>21</v>
      </c>
      <c r="I42" s="14" t="s">
        <v>21</v>
      </c>
      <c r="J42" s="14" t="s">
        <v>21</v>
      </c>
      <c r="K42" s="14" t="s">
        <v>21</v>
      </c>
      <c r="L42" s="13">
        <v>3</v>
      </c>
      <c r="M42" s="13">
        <v>3</v>
      </c>
      <c r="N42" s="35"/>
      <c r="O42" s="3"/>
      <c r="P42" s="3"/>
      <c r="Q42" s="3"/>
      <c r="R42" s="3"/>
      <c r="S42" s="3"/>
      <c r="T42" s="3"/>
      <c r="U42" s="3"/>
      <c r="V42" s="3"/>
      <c r="W42" s="3">
        <f t="shared" si="47"/>
        <v>0</v>
      </c>
      <c r="X42" s="10"/>
      <c r="Y42" s="10"/>
      <c r="Z42" s="10"/>
      <c r="AA42" s="10"/>
      <c r="AB42" s="10"/>
      <c r="AC42" s="10"/>
      <c r="AD42" s="10"/>
      <c r="AE42" s="10"/>
      <c r="AF42" s="10"/>
      <c r="AG42" s="10">
        <f>W42/L42</f>
        <v>0</v>
      </c>
    </row>
    <row r="43" spans="1:33" s="4" customFormat="1" ht="12.75" x14ac:dyDescent="0.25">
      <c r="A43" s="296" t="s">
        <v>51</v>
      </c>
      <c r="B43" s="45" t="s">
        <v>2</v>
      </c>
      <c r="C43" s="14">
        <v>48515</v>
      </c>
      <c r="D43" s="12">
        <v>47949</v>
      </c>
      <c r="E43" s="12">
        <v>1882</v>
      </c>
      <c r="F43" s="12">
        <v>1833</v>
      </c>
      <c r="G43" s="13">
        <v>1821</v>
      </c>
      <c r="H43" s="13">
        <v>1978</v>
      </c>
      <c r="I43" s="13">
        <v>3916</v>
      </c>
      <c r="J43" s="13">
        <v>3408</v>
      </c>
      <c r="K43" s="13">
        <v>2450</v>
      </c>
      <c r="L43" s="13">
        <v>3255</v>
      </c>
      <c r="M43" s="13">
        <v>3788</v>
      </c>
      <c r="N43" s="35">
        <f t="shared" si="1"/>
        <v>-44727</v>
      </c>
      <c r="O43" s="3">
        <f t="shared" si="2"/>
        <v>-44161</v>
      </c>
      <c r="P43" s="3">
        <f t="shared" si="3"/>
        <v>1906</v>
      </c>
      <c r="Q43" s="3">
        <f t="shared" si="4"/>
        <v>1955</v>
      </c>
      <c r="R43" s="3">
        <f t="shared" si="5"/>
        <v>1967</v>
      </c>
      <c r="S43" s="3">
        <f t="shared" si="6"/>
        <v>1810</v>
      </c>
      <c r="T43" s="3">
        <f t="shared" si="7"/>
        <v>-128</v>
      </c>
      <c r="U43" s="3">
        <f t="shared" si="8"/>
        <v>380</v>
      </c>
      <c r="V43" s="3">
        <f t="shared" si="9"/>
        <v>1338</v>
      </c>
      <c r="W43" s="3">
        <f t="shared" si="47"/>
        <v>533</v>
      </c>
      <c r="X43" s="10">
        <f t="shared" ref="X43:AE44" si="49">N43/C43</f>
        <v>-0.92192105534370816</v>
      </c>
      <c r="Y43" s="10">
        <f t="shared" si="49"/>
        <v>-0.92099939519072349</v>
      </c>
      <c r="Z43" s="10">
        <f t="shared" si="49"/>
        <v>1.0127523910733263</v>
      </c>
      <c r="AA43" s="10">
        <f t="shared" si="49"/>
        <v>1.0665575559192579</v>
      </c>
      <c r="AB43" s="10">
        <f t="shared" si="49"/>
        <v>1.0801757276221857</v>
      </c>
      <c r="AC43" s="10">
        <f t="shared" si="49"/>
        <v>0.91506572295247723</v>
      </c>
      <c r="AD43" s="10">
        <f t="shared" si="49"/>
        <v>-3.268641470888662E-2</v>
      </c>
      <c r="AE43" s="10">
        <f t="shared" si="49"/>
        <v>0.11150234741784038</v>
      </c>
      <c r="AF43" s="10">
        <f t="shared" si="32"/>
        <v>0.54612244897959183</v>
      </c>
      <c r="AG43" s="10">
        <f t="shared" si="32"/>
        <v>0.16374807987711212</v>
      </c>
    </row>
    <row r="44" spans="1:33" s="4" customFormat="1" ht="26.25" customHeight="1" x14ac:dyDescent="0.25">
      <c r="A44" s="296"/>
      <c r="B44" s="45" t="s">
        <v>3</v>
      </c>
      <c r="C44" s="14">
        <v>725889</v>
      </c>
      <c r="D44" s="12">
        <v>660229</v>
      </c>
      <c r="E44" s="12">
        <v>70864</v>
      </c>
      <c r="F44" s="12">
        <v>70472</v>
      </c>
      <c r="G44" s="13">
        <v>69726</v>
      </c>
      <c r="H44" s="13">
        <v>71526</v>
      </c>
      <c r="I44" s="13">
        <v>71643</v>
      </c>
      <c r="J44" s="13">
        <v>68332</v>
      </c>
      <c r="K44" s="13">
        <v>82137</v>
      </c>
      <c r="L44" s="13">
        <v>72992</v>
      </c>
      <c r="M44" s="13">
        <v>80109</v>
      </c>
      <c r="N44" s="35">
        <f t="shared" si="1"/>
        <v>-645780</v>
      </c>
      <c r="O44" s="3">
        <f t="shared" si="2"/>
        <v>-580120</v>
      </c>
      <c r="P44" s="3">
        <f t="shared" si="3"/>
        <v>9245</v>
      </c>
      <c r="Q44" s="3">
        <f t="shared" si="4"/>
        <v>9637</v>
      </c>
      <c r="R44" s="3">
        <f t="shared" si="5"/>
        <v>10383</v>
      </c>
      <c r="S44" s="3">
        <f t="shared" si="6"/>
        <v>8583</v>
      </c>
      <c r="T44" s="3">
        <f t="shared" si="7"/>
        <v>8466</v>
      </c>
      <c r="U44" s="3">
        <f t="shared" si="8"/>
        <v>11777</v>
      </c>
      <c r="V44" s="3">
        <f t="shared" si="9"/>
        <v>-2028</v>
      </c>
      <c r="W44" s="3">
        <f t="shared" si="47"/>
        <v>7117</v>
      </c>
      <c r="X44" s="10">
        <f t="shared" si="49"/>
        <v>-0.88964015159342547</v>
      </c>
      <c r="Y44" s="10">
        <f t="shared" si="49"/>
        <v>-0.87866482690096925</v>
      </c>
      <c r="Z44" s="10">
        <f t="shared" si="49"/>
        <v>0.13046116504854369</v>
      </c>
      <c r="AA44" s="10">
        <f t="shared" si="49"/>
        <v>0.13674934725848564</v>
      </c>
      <c r="AB44" s="10">
        <f t="shared" si="49"/>
        <v>0.14891145340332157</v>
      </c>
      <c r="AC44" s="10">
        <f t="shared" si="49"/>
        <v>0.11999832228839863</v>
      </c>
      <c r="AD44" s="10">
        <f t="shared" si="49"/>
        <v>0.11816925589380679</v>
      </c>
      <c r="AE44" s="10">
        <f t="shared" si="49"/>
        <v>0.1723497043844758</v>
      </c>
      <c r="AF44" s="10">
        <f t="shared" si="32"/>
        <v>-2.4690456189050001E-2</v>
      </c>
      <c r="AG44" s="10">
        <f t="shared" si="32"/>
        <v>9.7503836036825955E-2</v>
      </c>
    </row>
    <row r="45" spans="1:33" s="4" customFormat="1" ht="12.75" x14ac:dyDescent="0.25">
      <c r="A45" s="295" t="s">
        <v>29</v>
      </c>
      <c r="B45" s="45" t="s">
        <v>2</v>
      </c>
      <c r="C45" s="14" t="s">
        <v>21</v>
      </c>
      <c r="D45" s="14" t="s">
        <v>21</v>
      </c>
      <c r="E45" s="14" t="s">
        <v>21</v>
      </c>
      <c r="F45" s="14" t="s">
        <v>21</v>
      </c>
      <c r="G45" s="14" t="s">
        <v>21</v>
      </c>
      <c r="H45" s="14" t="s">
        <v>21</v>
      </c>
      <c r="I45" s="14" t="s">
        <v>21</v>
      </c>
      <c r="J45" s="14" t="s">
        <v>21</v>
      </c>
      <c r="K45" s="14" t="s">
        <v>21</v>
      </c>
      <c r="L45" s="14" t="s">
        <v>21</v>
      </c>
      <c r="M45" s="14" t="s">
        <v>21</v>
      </c>
      <c r="N45" s="35"/>
      <c r="O45" s="3"/>
      <c r="P45" s="3"/>
      <c r="Q45" s="3"/>
      <c r="R45" s="3"/>
      <c r="S45" s="3"/>
      <c r="T45" s="3"/>
      <c r="U45" s="3"/>
      <c r="V45" s="3"/>
      <c r="W45" s="3"/>
      <c r="X45" s="10"/>
      <c r="Y45" s="10"/>
      <c r="Z45" s="10"/>
      <c r="AA45" s="10"/>
      <c r="AB45" s="10"/>
      <c r="AC45" s="10"/>
      <c r="AD45" s="10"/>
      <c r="AE45" s="10"/>
      <c r="AF45" s="10"/>
      <c r="AG45" s="10"/>
    </row>
    <row r="46" spans="1:33" s="4" customFormat="1" ht="12.75" x14ac:dyDescent="0.25">
      <c r="A46" s="295"/>
      <c r="B46" s="45" t="s">
        <v>3</v>
      </c>
      <c r="C46" s="14"/>
      <c r="D46" s="12"/>
      <c r="E46" s="12"/>
      <c r="F46" s="12"/>
      <c r="G46" s="13"/>
      <c r="H46" s="13">
        <v>7280</v>
      </c>
      <c r="I46" s="13">
        <v>7898</v>
      </c>
      <c r="J46" s="13">
        <v>9353</v>
      </c>
      <c r="K46" s="13">
        <v>11725</v>
      </c>
      <c r="L46" s="13">
        <v>12689</v>
      </c>
      <c r="M46" s="13">
        <v>11584</v>
      </c>
      <c r="N46" s="35"/>
      <c r="O46" s="3"/>
      <c r="P46" s="3"/>
      <c r="Q46" s="3"/>
      <c r="R46" s="3"/>
      <c r="S46" s="3">
        <f t="shared" si="6"/>
        <v>4304</v>
      </c>
      <c r="T46" s="3">
        <f t="shared" si="7"/>
        <v>3686</v>
      </c>
      <c r="U46" s="3">
        <f t="shared" si="8"/>
        <v>2231</v>
      </c>
      <c r="V46" s="3">
        <f t="shared" si="9"/>
        <v>-141</v>
      </c>
      <c r="W46" s="3">
        <f>M46-L46</f>
        <v>-1105</v>
      </c>
      <c r="X46" s="10"/>
      <c r="Y46" s="10"/>
      <c r="Z46" s="10"/>
      <c r="AA46" s="10"/>
      <c r="AB46" s="10"/>
      <c r="AC46" s="10">
        <f>S46/H46</f>
        <v>0.59120879120879122</v>
      </c>
      <c r="AD46" s="10">
        <f>T46/I46</f>
        <v>0.46670043048873133</v>
      </c>
      <c r="AE46" s="10">
        <f>U46/J46</f>
        <v>0.23853309098684913</v>
      </c>
      <c r="AF46" s="10">
        <f t="shared" si="32"/>
        <v>-1.2025586353944562E-2</v>
      </c>
      <c r="AG46" s="10">
        <f>W46/L46</f>
        <v>-8.708330049649303E-2</v>
      </c>
    </row>
    <row r="47" spans="1:33" s="4" customFormat="1" ht="12.75" x14ac:dyDescent="0.25">
      <c r="A47" s="295" t="s">
        <v>30</v>
      </c>
      <c r="B47" s="45" t="s">
        <v>2</v>
      </c>
      <c r="C47" s="14" t="s">
        <v>21</v>
      </c>
      <c r="D47" s="14" t="s">
        <v>21</v>
      </c>
      <c r="E47" s="14" t="s">
        <v>21</v>
      </c>
      <c r="F47" s="14" t="s">
        <v>21</v>
      </c>
      <c r="G47" s="14" t="s">
        <v>21</v>
      </c>
      <c r="H47" s="14" t="s">
        <v>21</v>
      </c>
      <c r="I47" s="14" t="s">
        <v>21</v>
      </c>
      <c r="J47" s="14" t="s">
        <v>21</v>
      </c>
      <c r="K47" s="14" t="s">
        <v>21</v>
      </c>
      <c r="L47" s="14" t="s">
        <v>21</v>
      </c>
      <c r="M47" s="14" t="s">
        <v>21</v>
      </c>
      <c r="N47" s="35"/>
      <c r="O47" s="3"/>
      <c r="P47" s="3"/>
      <c r="Q47" s="3"/>
      <c r="R47" s="3"/>
      <c r="S47" s="3"/>
      <c r="T47" s="3"/>
      <c r="U47" s="3"/>
      <c r="V47" s="3"/>
      <c r="W47" s="3"/>
      <c r="X47" s="10"/>
      <c r="Y47" s="10"/>
      <c r="Z47" s="10"/>
      <c r="AA47" s="10"/>
      <c r="AB47" s="10"/>
      <c r="AC47" s="10"/>
      <c r="AD47" s="10"/>
      <c r="AE47" s="10"/>
      <c r="AF47" s="10"/>
      <c r="AG47" s="10"/>
    </row>
    <row r="48" spans="1:33" s="4" customFormat="1" ht="12.75" x14ac:dyDescent="0.25">
      <c r="A48" s="295"/>
      <c r="B48" s="45" t="s">
        <v>3</v>
      </c>
      <c r="C48" s="14" t="s">
        <v>21</v>
      </c>
      <c r="D48" s="14" t="s">
        <v>21</v>
      </c>
      <c r="E48" s="14" t="s">
        <v>21</v>
      </c>
      <c r="F48" s="14" t="s">
        <v>21</v>
      </c>
      <c r="G48" s="14" t="s">
        <v>21</v>
      </c>
      <c r="H48" s="13">
        <v>750</v>
      </c>
      <c r="I48" s="13">
        <v>560</v>
      </c>
      <c r="J48" s="13">
        <v>603</v>
      </c>
      <c r="K48" s="13">
        <v>683</v>
      </c>
      <c r="L48" s="13">
        <v>602</v>
      </c>
      <c r="M48" s="21">
        <v>592</v>
      </c>
      <c r="N48" s="35"/>
      <c r="O48" s="3"/>
      <c r="P48" s="3"/>
      <c r="Q48" s="3"/>
      <c r="R48" s="3"/>
      <c r="S48" s="3">
        <f t="shared" si="6"/>
        <v>-158</v>
      </c>
      <c r="T48" s="3">
        <f t="shared" si="7"/>
        <v>32</v>
      </c>
      <c r="U48" s="3">
        <f t="shared" si="8"/>
        <v>-11</v>
      </c>
      <c r="V48" s="3">
        <f t="shared" si="9"/>
        <v>-91</v>
      </c>
      <c r="W48" s="3">
        <f t="shared" ref="W48:W51" si="50">M48-L48</f>
        <v>-10</v>
      </c>
      <c r="X48" s="10"/>
      <c r="Y48" s="10"/>
      <c r="Z48" s="10"/>
      <c r="AA48" s="10"/>
      <c r="AB48" s="10"/>
      <c r="AC48" s="10">
        <f>S48/H48</f>
        <v>-0.21066666666666667</v>
      </c>
      <c r="AD48" s="10">
        <f>T48/I48</f>
        <v>5.7142857142857141E-2</v>
      </c>
      <c r="AE48" s="10">
        <f>U48/J48</f>
        <v>-1.824212271973466E-2</v>
      </c>
      <c r="AF48" s="10">
        <f t="shared" si="32"/>
        <v>-0.13323572474377746</v>
      </c>
      <c r="AG48" s="10">
        <f>W48/L48</f>
        <v>-1.6611295681063124E-2</v>
      </c>
    </row>
    <row r="49" spans="1:33" s="4" customFormat="1" ht="25.5" x14ac:dyDescent="0.25">
      <c r="A49" s="42" t="s">
        <v>70</v>
      </c>
      <c r="B49" s="46" t="s">
        <v>3</v>
      </c>
      <c r="C49" s="14" t="s">
        <v>21</v>
      </c>
      <c r="D49" s="14" t="s">
        <v>21</v>
      </c>
      <c r="E49" s="14" t="s">
        <v>21</v>
      </c>
      <c r="F49" s="14" t="s">
        <v>21</v>
      </c>
      <c r="G49" s="14" t="s">
        <v>21</v>
      </c>
      <c r="H49" s="14" t="s">
        <v>21</v>
      </c>
      <c r="I49" s="14" t="s">
        <v>21</v>
      </c>
      <c r="J49" s="14" t="s">
        <v>21</v>
      </c>
      <c r="K49" s="14" t="s">
        <v>21</v>
      </c>
      <c r="L49" s="19">
        <v>1145</v>
      </c>
      <c r="M49" s="13">
        <v>293</v>
      </c>
      <c r="N49" s="35"/>
      <c r="O49" s="3"/>
      <c r="P49" s="3"/>
      <c r="Q49" s="3"/>
      <c r="R49" s="3"/>
      <c r="S49" s="3"/>
      <c r="T49" s="3"/>
      <c r="U49" s="3"/>
      <c r="V49" s="3"/>
      <c r="W49" s="3">
        <f t="shared" si="50"/>
        <v>-852</v>
      </c>
      <c r="X49" s="10"/>
      <c r="Y49" s="10"/>
      <c r="Z49" s="10"/>
      <c r="AA49" s="10"/>
      <c r="AB49" s="10"/>
      <c r="AC49" s="10"/>
      <c r="AD49" s="10"/>
      <c r="AE49" s="10"/>
      <c r="AF49" s="10"/>
      <c r="AG49" s="10">
        <f t="shared" ref="AG49:AG51" si="51">W49/L49</f>
        <v>-0.74410480349344976</v>
      </c>
    </row>
    <row r="50" spans="1:33" s="4" customFormat="1" ht="25.5" x14ac:dyDescent="0.25">
      <c r="A50" s="42" t="s">
        <v>71</v>
      </c>
      <c r="B50" s="46" t="s">
        <v>3</v>
      </c>
      <c r="C50" s="14" t="s">
        <v>21</v>
      </c>
      <c r="D50" s="14" t="s">
        <v>21</v>
      </c>
      <c r="E50" s="14" t="s">
        <v>21</v>
      </c>
      <c r="F50" s="14" t="s">
        <v>21</v>
      </c>
      <c r="G50" s="14" t="s">
        <v>21</v>
      </c>
      <c r="H50" s="14" t="s">
        <v>21</v>
      </c>
      <c r="I50" s="14" t="s">
        <v>21</v>
      </c>
      <c r="J50" s="14" t="s">
        <v>21</v>
      </c>
      <c r="K50" s="14" t="s">
        <v>21</v>
      </c>
      <c r="L50" s="19">
        <v>30</v>
      </c>
      <c r="M50" s="13">
        <v>13</v>
      </c>
      <c r="N50" s="35"/>
      <c r="O50" s="3"/>
      <c r="P50" s="3"/>
      <c r="Q50" s="3"/>
      <c r="R50" s="3"/>
      <c r="S50" s="3"/>
      <c r="T50" s="3"/>
      <c r="U50" s="3"/>
      <c r="V50" s="3"/>
      <c r="W50" s="3">
        <f t="shared" si="50"/>
        <v>-17</v>
      </c>
      <c r="X50" s="10"/>
      <c r="Y50" s="10"/>
      <c r="Z50" s="10"/>
      <c r="AA50" s="10"/>
      <c r="AB50" s="10"/>
      <c r="AC50" s="10"/>
      <c r="AD50" s="10"/>
      <c r="AE50" s="10"/>
      <c r="AF50" s="10"/>
      <c r="AG50" s="10">
        <f t="shared" si="51"/>
        <v>-0.56666666666666665</v>
      </c>
    </row>
    <row r="51" spans="1:33" s="4" customFormat="1" ht="12.75" x14ac:dyDescent="0.25">
      <c r="A51" s="295" t="s">
        <v>50</v>
      </c>
      <c r="B51" s="45" t="s">
        <v>2</v>
      </c>
      <c r="C51" s="14">
        <v>2543</v>
      </c>
      <c r="D51" s="12">
        <v>114503</v>
      </c>
      <c r="E51" s="12">
        <v>114290</v>
      </c>
      <c r="F51" s="12">
        <v>117740</v>
      </c>
      <c r="G51" s="13">
        <v>118006</v>
      </c>
      <c r="H51" s="13">
        <v>119394</v>
      </c>
      <c r="I51" s="13">
        <v>122776</v>
      </c>
      <c r="J51" s="13">
        <v>99617</v>
      </c>
      <c r="K51" s="13">
        <v>122691</v>
      </c>
      <c r="L51" s="13">
        <v>131433</v>
      </c>
      <c r="M51" s="47">
        <v>145994</v>
      </c>
      <c r="N51" s="35">
        <f t="shared" si="1"/>
        <v>143451</v>
      </c>
      <c r="O51" s="3">
        <f t="shared" si="2"/>
        <v>31491</v>
      </c>
      <c r="P51" s="3">
        <f t="shared" si="3"/>
        <v>31704</v>
      </c>
      <c r="Q51" s="3">
        <f t="shared" si="4"/>
        <v>28254</v>
      </c>
      <c r="R51" s="3">
        <f t="shared" si="5"/>
        <v>27988</v>
      </c>
      <c r="S51" s="3">
        <f t="shared" si="6"/>
        <v>26600</v>
      </c>
      <c r="T51" s="3">
        <f t="shared" si="7"/>
        <v>23218</v>
      </c>
      <c r="U51" s="3">
        <f t="shared" si="8"/>
        <v>46377</v>
      </c>
      <c r="V51" s="3">
        <f t="shared" si="9"/>
        <v>23303</v>
      </c>
      <c r="W51" s="3">
        <f t="shared" si="50"/>
        <v>14561</v>
      </c>
      <c r="X51" s="10">
        <f t="shared" ref="X51:AE51" si="52">N51/C51</f>
        <v>56.410145497443963</v>
      </c>
      <c r="Y51" s="10">
        <f t="shared" si="52"/>
        <v>0.27502336183331438</v>
      </c>
      <c r="Z51" s="10">
        <f t="shared" si="52"/>
        <v>0.27739959751509319</v>
      </c>
      <c r="AA51" s="10">
        <f t="shared" si="52"/>
        <v>0.23996942415491762</v>
      </c>
      <c r="AB51" s="10">
        <f t="shared" si="52"/>
        <v>0.23717438096367982</v>
      </c>
      <c r="AC51" s="10">
        <f t="shared" si="52"/>
        <v>0.22279176508032231</v>
      </c>
      <c r="AD51" s="10">
        <f t="shared" si="52"/>
        <v>0.18910862057731154</v>
      </c>
      <c r="AE51" s="10">
        <f t="shared" si="52"/>
        <v>0.46555306825140286</v>
      </c>
      <c r="AF51" s="10">
        <f t="shared" si="32"/>
        <v>0.18993243188171913</v>
      </c>
      <c r="AG51" s="10">
        <f t="shared" si="51"/>
        <v>0.1107864843684615</v>
      </c>
    </row>
    <row r="52" spans="1:33" s="9" customFormat="1" ht="12.75" x14ac:dyDescent="0.25">
      <c r="A52" s="295"/>
      <c r="B52" s="46" t="s">
        <v>3</v>
      </c>
      <c r="C52" s="14" t="s">
        <v>21</v>
      </c>
      <c r="D52" s="14" t="s">
        <v>21</v>
      </c>
      <c r="E52" s="14" t="s">
        <v>21</v>
      </c>
      <c r="F52" s="14" t="s">
        <v>21</v>
      </c>
      <c r="G52" s="14" t="s">
        <v>21</v>
      </c>
      <c r="H52" s="14" t="s">
        <v>21</v>
      </c>
      <c r="I52" s="14" t="s">
        <v>21</v>
      </c>
      <c r="J52" s="14" t="s">
        <v>21</v>
      </c>
      <c r="K52" s="14" t="s">
        <v>21</v>
      </c>
      <c r="L52" s="14" t="s">
        <v>21</v>
      </c>
      <c r="M52" s="14" t="s">
        <v>21</v>
      </c>
      <c r="N52" s="35"/>
      <c r="O52" s="3"/>
      <c r="P52" s="3"/>
      <c r="Q52" s="3"/>
      <c r="R52" s="3"/>
      <c r="S52" s="3"/>
      <c r="T52" s="3"/>
      <c r="U52" s="3"/>
      <c r="V52" s="3"/>
      <c r="W52" s="3"/>
      <c r="X52" s="10"/>
      <c r="Y52" s="10"/>
      <c r="Z52" s="10"/>
      <c r="AA52" s="10"/>
      <c r="AB52" s="10"/>
      <c r="AC52" s="10"/>
      <c r="AD52" s="10"/>
      <c r="AE52" s="10"/>
      <c r="AF52" s="10"/>
      <c r="AG52" s="10"/>
    </row>
    <row r="53" spans="1:33" s="9" customFormat="1" ht="12.75" x14ac:dyDescent="0.25">
      <c r="A53" s="41" t="s">
        <v>47</v>
      </c>
      <c r="B53" s="46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35"/>
      <c r="O53" s="3"/>
      <c r="P53" s="3"/>
      <c r="Q53" s="3"/>
      <c r="R53" s="3"/>
      <c r="S53" s="3"/>
      <c r="T53" s="3"/>
      <c r="U53" s="3"/>
      <c r="V53" s="3"/>
      <c r="W53" s="3"/>
      <c r="X53" s="10"/>
      <c r="Y53" s="10"/>
      <c r="Z53" s="10"/>
      <c r="AA53" s="10"/>
      <c r="AB53" s="10"/>
      <c r="AC53" s="10"/>
      <c r="AD53" s="10"/>
      <c r="AE53" s="10"/>
      <c r="AF53" s="10"/>
      <c r="AG53" s="10"/>
    </row>
    <row r="54" spans="1:33" s="9" customFormat="1" ht="12.75" x14ac:dyDescent="0.25">
      <c r="A54" s="295" t="s">
        <v>61</v>
      </c>
      <c r="B54" s="45" t="s">
        <v>2</v>
      </c>
      <c r="C54" s="14" t="s">
        <v>21</v>
      </c>
      <c r="D54" s="14" t="s">
        <v>21</v>
      </c>
      <c r="E54" s="14" t="s">
        <v>21</v>
      </c>
      <c r="F54" s="14" t="s">
        <v>21</v>
      </c>
      <c r="G54" s="14" t="s">
        <v>21</v>
      </c>
      <c r="H54" s="14" t="s">
        <v>21</v>
      </c>
      <c r="I54" s="14" t="s">
        <v>21</v>
      </c>
      <c r="J54" s="14" t="s">
        <v>21</v>
      </c>
      <c r="K54" s="14" t="s">
        <v>21</v>
      </c>
      <c r="L54" s="14" t="s">
        <v>21</v>
      </c>
      <c r="M54" s="14" t="s">
        <v>21</v>
      </c>
      <c r="N54" s="35"/>
      <c r="O54" s="3"/>
      <c r="P54" s="3"/>
      <c r="Q54" s="3"/>
      <c r="R54" s="3"/>
      <c r="S54" s="3"/>
      <c r="T54" s="3"/>
      <c r="U54" s="3"/>
      <c r="V54" s="3"/>
      <c r="W54" s="3"/>
      <c r="X54" s="10"/>
      <c r="Y54" s="10"/>
      <c r="Z54" s="10"/>
      <c r="AA54" s="10"/>
      <c r="AB54" s="10"/>
      <c r="AC54" s="10"/>
      <c r="AD54" s="10"/>
      <c r="AE54" s="10"/>
      <c r="AF54" s="10"/>
      <c r="AG54" s="10"/>
    </row>
    <row r="55" spans="1:33" s="9" customFormat="1" ht="12.75" x14ac:dyDescent="0.25">
      <c r="A55" s="295"/>
      <c r="B55" s="45" t="s">
        <v>3</v>
      </c>
      <c r="C55" s="14"/>
      <c r="D55" s="12"/>
      <c r="E55" s="12"/>
      <c r="F55" s="12"/>
      <c r="G55" s="13"/>
      <c r="H55" s="13"/>
      <c r="I55" s="13"/>
      <c r="J55" s="13"/>
      <c r="K55" s="13">
        <v>3160</v>
      </c>
      <c r="L55" s="13">
        <v>3789</v>
      </c>
      <c r="M55" s="13">
        <v>3292</v>
      </c>
      <c r="N55" s="35"/>
      <c r="O55" s="3"/>
      <c r="P55" s="3"/>
      <c r="Q55" s="3"/>
      <c r="R55" s="3"/>
      <c r="S55" s="3"/>
      <c r="T55" s="3"/>
      <c r="U55" s="3"/>
      <c r="V55" s="3">
        <f t="shared" si="9"/>
        <v>132</v>
      </c>
      <c r="W55" s="3">
        <f>M55-L55</f>
        <v>-497</v>
      </c>
      <c r="X55" s="10"/>
      <c r="Y55" s="10"/>
      <c r="Z55" s="10"/>
      <c r="AA55" s="10"/>
      <c r="AB55" s="10"/>
      <c r="AC55" s="10"/>
      <c r="AD55" s="10"/>
      <c r="AE55" s="10"/>
      <c r="AF55" s="10">
        <f t="shared" si="32"/>
        <v>4.1772151898734178E-2</v>
      </c>
      <c r="AG55" s="10">
        <f>W55/L55</f>
        <v>-0.13116917392451835</v>
      </c>
    </row>
    <row r="56" spans="1:33" s="9" customFormat="1" ht="12.75" x14ac:dyDescent="0.25">
      <c r="A56" s="295" t="s">
        <v>49</v>
      </c>
      <c r="B56" s="45" t="s">
        <v>2</v>
      </c>
      <c r="C56" s="14" t="s">
        <v>21</v>
      </c>
      <c r="D56" s="14" t="s">
        <v>21</v>
      </c>
      <c r="E56" s="14" t="s">
        <v>21</v>
      </c>
      <c r="F56" s="14" t="s">
        <v>21</v>
      </c>
      <c r="G56" s="14" t="s">
        <v>21</v>
      </c>
      <c r="H56" s="14" t="s">
        <v>21</v>
      </c>
      <c r="I56" s="14" t="s">
        <v>21</v>
      </c>
      <c r="J56" s="14" t="s">
        <v>21</v>
      </c>
      <c r="K56" s="14" t="s">
        <v>21</v>
      </c>
      <c r="L56" s="14" t="s">
        <v>21</v>
      </c>
      <c r="M56" s="14" t="s">
        <v>21</v>
      </c>
      <c r="N56" s="35"/>
      <c r="O56" s="3"/>
      <c r="P56" s="3"/>
      <c r="Q56" s="3"/>
      <c r="R56" s="3"/>
      <c r="S56" s="3"/>
      <c r="T56" s="3"/>
      <c r="U56" s="3"/>
      <c r="V56" s="3"/>
      <c r="W56" s="3"/>
      <c r="X56" s="10"/>
      <c r="Y56" s="10"/>
      <c r="Z56" s="10"/>
      <c r="AA56" s="10"/>
      <c r="AB56" s="10"/>
      <c r="AC56" s="10"/>
      <c r="AD56" s="10"/>
      <c r="AE56" s="10"/>
      <c r="AF56" s="10"/>
      <c r="AG56" s="10"/>
    </row>
    <row r="57" spans="1:33" s="9" customFormat="1" ht="12.75" x14ac:dyDescent="0.25">
      <c r="A57" s="295"/>
      <c r="B57" s="45" t="s">
        <v>3</v>
      </c>
      <c r="C57" s="14"/>
      <c r="D57" s="12"/>
      <c r="E57" s="12"/>
      <c r="F57" s="12"/>
      <c r="G57" s="13"/>
      <c r="H57" s="13"/>
      <c r="I57" s="13"/>
      <c r="J57" s="13"/>
      <c r="K57" s="13"/>
      <c r="L57" s="13">
        <v>2798</v>
      </c>
      <c r="M57" s="13">
        <v>2748</v>
      </c>
      <c r="N57" s="35"/>
      <c r="O57" s="3"/>
      <c r="P57" s="3"/>
      <c r="Q57" s="3"/>
      <c r="R57" s="3"/>
      <c r="S57" s="3"/>
      <c r="T57" s="3"/>
      <c r="U57" s="3"/>
      <c r="V57" s="3"/>
      <c r="W57" s="3">
        <f>M57-L57</f>
        <v>-50</v>
      </c>
      <c r="X57" s="10"/>
      <c r="Y57" s="10"/>
      <c r="Z57" s="10"/>
      <c r="AA57" s="10"/>
      <c r="AB57" s="10"/>
      <c r="AC57" s="10"/>
      <c r="AD57" s="10"/>
      <c r="AE57" s="10"/>
      <c r="AF57" s="10"/>
      <c r="AG57" s="10">
        <f>W57/L57</f>
        <v>-1.7869907076483203E-2</v>
      </c>
    </row>
    <row r="58" spans="1:33" s="9" customFormat="1" ht="12.75" x14ac:dyDescent="0.25">
      <c r="A58" s="295" t="s">
        <v>48</v>
      </c>
      <c r="B58" s="45" t="s">
        <v>2</v>
      </c>
      <c r="C58" s="14" t="s">
        <v>21</v>
      </c>
      <c r="D58" s="14" t="s">
        <v>21</v>
      </c>
      <c r="E58" s="14" t="s">
        <v>21</v>
      </c>
      <c r="F58" s="14" t="s">
        <v>21</v>
      </c>
      <c r="G58" s="14" t="s">
        <v>21</v>
      </c>
      <c r="H58" s="14" t="s">
        <v>21</v>
      </c>
      <c r="I58" s="14" t="s">
        <v>21</v>
      </c>
      <c r="J58" s="14" t="s">
        <v>21</v>
      </c>
      <c r="K58" s="14" t="s">
        <v>21</v>
      </c>
      <c r="L58" s="14" t="s">
        <v>21</v>
      </c>
      <c r="M58" s="14" t="s">
        <v>21</v>
      </c>
      <c r="N58" s="35"/>
      <c r="O58" s="3"/>
      <c r="P58" s="3"/>
      <c r="Q58" s="3"/>
      <c r="R58" s="3"/>
      <c r="S58" s="3"/>
      <c r="T58" s="3"/>
      <c r="U58" s="3"/>
      <c r="V58" s="3"/>
      <c r="W58" s="3"/>
      <c r="X58" s="10"/>
      <c r="Y58" s="10"/>
      <c r="Z58" s="10"/>
      <c r="AA58" s="10"/>
      <c r="AB58" s="10"/>
      <c r="AC58" s="10"/>
      <c r="AD58" s="10"/>
      <c r="AE58" s="10"/>
      <c r="AF58" s="10"/>
      <c r="AG58" s="10"/>
    </row>
    <row r="59" spans="1:33" s="9" customFormat="1" ht="39.75" customHeight="1" x14ac:dyDescent="0.25">
      <c r="A59" s="295"/>
      <c r="B59" s="45" t="s">
        <v>3</v>
      </c>
      <c r="C59" s="14" t="s">
        <v>21</v>
      </c>
      <c r="D59" s="14" t="s">
        <v>21</v>
      </c>
      <c r="E59" s="14" t="s">
        <v>21</v>
      </c>
      <c r="F59" s="14" t="s">
        <v>21</v>
      </c>
      <c r="G59" s="14" t="s">
        <v>21</v>
      </c>
      <c r="H59" s="13">
        <v>4615</v>
      </c>
      <c r="I59" s="13">
        <v>5690</v>
      </c>
      <c r="J59" s="13">
        <v>3465</v>
      </c>
      <c r="K59" s="13">
        <v>4892</v>
      </c>
      <c r="L59" s="13">
        <v>5556</v>
      </c>
      <c r="M59" s="13">
        <v>5733</v>
      </c>
      <c r="N59" s="35"/>
      <c r="O59" s="3"/>
      <c r="P59" s="3"/>
      <c r="Q59" s="3"/>
      <c r="R59" s="3"/>
      <c r="S59" s="3">
        <f t="shared" ref="S59" si="53">M59-H59</f>
        <v>1118</v>
      </c>
      <c r="T59" s="3">
        <f t="shared" ref="T59" si="54">M59-I59</f>
        <v>43</v>
      </c>
      <c r="U59" s="3">
        <f t="shared" ref="U59" si="55">M59-J59</f>
        <v>2268</v>
      </c>
      <c r="V59" s="3">
        <f t="shared" ref="V59" si="56">M59-K59</f>
        <v>841</v>
      </c>
      <c r="W59" s="3">
        <f>M59-L59</f>
        <v>177</v>
      </c>
      <c r="X59" s="10"/>
      <c r="Y59" s="10"/>
      <c r="Z59" s="10"/>
      <c r="AA59" s="10"/>
      <c r="AB59" s="10"/>
      <c r="AC59" s="10">
        <f t="shared" ref="AC59" si="57">S59/H59</f>
        <v>0.24225352112676057</v>
      </c>
      <c r="AD59" s="10">
        <f t="shared" ref="AD59" si="58">T59/I59</f>
        <v>7.5571177504393672E-3</v>
      </c>
      <c r="AE59" s="10">
        <f t="shared" ref="AE59" si="59">U59/J59</f>
        <v>0.65454545454545454</v>
      </c>
      <c r="AF59" s="10">
        <f t="shared" ref="AF59" si="60">V59/K59</f>
        <v>0.17191332788225674</v>
      </c>
      <c r="AG59" s="10">
        <f>W59/L59</f>
        <v>3.1857451403887689E-2</v>
      </c>
    </row>
    <row r="60" spans="1:33" s="4" customFormat="1" ht="25.5" x14ac:dyDescent="0.25">
      <c r="A60" s="2" t="s">
        <v>63</v>
      </c>
      <c r="B60" s="45"/>
      <c r="C60" s="14"/>
      <c r="D60" s="11"/>
      <c r="E60" s="11"/>
      <c r="F60" s="11"/>
      <c r="G60" s="11"/>
      <c r="H60" s="13"/>
      <c r="I60" s="13"/>
      <c r="J60" s="13"/>
      <c r="K60" s="13"/>
      <c r="L60" s="13"/>
      <c r="M60" s="13"/>
      <c r="N60" s="35"/>
      <c r="O60" s="3"/>
      <c r="P60" s="3"/>
      <c r="Q60" s="3"/>
      <c r="R60" s="3"/>
      <c r="S60" s="3"/>
      <c r="T60" s="3"/>
      <c r="U60" s="3"/>
      <c r="V60" s="3"/>
      <c r="W60" s="3"/>
      <c r="X60" s="10"/>
      <c r="Y60" s="10"/>
      <c r="Z60" s="10"/>
      <c r="AA60" s="10"/>
      <c r="AB60" s="10"/>
      <c r="AC60" s="10"/>
      <c r="AD60" s="10"/>
      <c r="AE60" s="10"/>
      <c r="AF60" s="10"/>
      <c r="AG60" s="10"/>
    </row>
    <row r="61" spans="1:33" s="9" customFormat="1" ht="12.75" x14ac:dyDescent="0.25">
      <c r="A61" s="42" t="s">
        <v>31</v>
      </c>
      <c r="B61" s="46" t="s">
        <v>3</v>
      </c>
      <c r="C61" s="14" t="s">
        <v>21</v>
      </c>
      <c r="D61" s="14" t="s">
        <v>21</v>
      </c>
      <c r="E61" s="14" t="s">
        <v>21</v>
      </c>
      <c r="F61" s="14" t="s">
        <v>21</v>
      </c>
      <c r="G61" s="14" t="s">
        <v>21</v>
      </c>
      <c r="H61" s="14" t="s">
        <v>21</v>
      </c>
      <c r="I61" s="14">
        <v>31293</v>
      </c>
      <c r="J61" s="14">
        <v>45573</v>
      </c>
      <c r="K61" s="14">
        <v>56165</v>
      </c>
      <c r="L61" s="14">
        <v>70701</v>
      </c>
      <c r="M61" s="14">
        <v>69449</v>
      </c>
      <c r="N61" s="35"/>
      <c r="O61" s="3"/>
      <c r="P61" s="3"/>
      <c r="Q61" s="3"/>
      <c r="R61" s="3"/>
      <c r="S61" s="3"/>
      <c r="T61" s="3">
        <f t="shared" si="7"/>
        <v>38156</v>
      </c>
      <c r="U61" s="3">
        <f t="shared" si="8"/>
        <v>23876</v>
      </c>
      <c r="V61" s="3">
        <f t="shared" si="9"/>
        <v>13284</v>
      </c>
      <c r="W61" s="3">
        <f t="shared" ref="W61:W67" si="61">M61-L61</f>
        <v>-1252</v>
      </c>
      <c r="X61" s="10"/>
      <c r="Y61" s="10"/>
      <c r="Z61" s="10"/>
      <c r="AA61" s="10"/>
      <c r="AB61" s="10"/>
      <c r="AC61" s="10"/>
      <c r="AD61" s="10">
        <f t="shared" ref="AD61:AE66" si="62">T61/I61</f>
        <v>1.2193142236282875</v>
      </c>
      <c r="AE61" s="10">
        <f t="shared" si="62"/>
        <v>0.5239066991420358</v>
      </c>
      <c r="AF61" s="10">
        <f t="shared" si="32"/>
        <v>0.23651740407727231</v>
      </c>
      <c r="AG61" s="10">
        <f t="shared" ref="AG61:AG67" si="63">W61/L61</f>
        <v>-1.7708377533556811E-2</v>
      </c>
    </row>
    <row r="62" spans="1:33" s="4" customFormat="1" ht="12.75" x14ac:dyDescent="0.25">
      <c r="A62" s="42" t="s">
        <v>36</v>
      </c>
      <c r="B62" s="45" t="s">
        <v>3</v>
      </c>
      <c r="C62" s="14" t="s">
        <v>21</v>
      </c>
      <c r="D62" s="14" t="s">
        <v>21</v>
      </c>
      <c r="E62" s="14" t="s">
        <v>21</v>
      </c>
      <c r="F62" s="14" t="s">
        <v>21</v>
      </c>
      <c r="G62" s="14" t="s">
        <v>21</v>
      </c>
      <c r="H62" s="14" t="s">
        <v>21</v>
      </c>
      <c r="I62" s="13">
        <v>13541</v>
      </c>
      <c r="J62" s="13">
        <v>16417</v>
      </c>
      <c r="K62" s="13">
        <v>20464</v>
      </c>
      <c r="L62" s="13">
        <v>20333</v>
      </c>
      <c r="M62" s="13">
        <v>19973</v>
      </c>
      <c r="N62" s="35"/>
      <c r="O62" s="3"/>
      <c r="P62" s="3"/>
      <c r="Q62" s="3"/>
      <c r="R62" s="3"/>
      <c r="S62" s="3"/>
      <c r="T62" s="3">
        <f t="shared" si="7"/>
        <v>6432</v>
      </c>
      <c r="U62" s="3">
        <f t="shared" si="8"/>
        <v>3556</v>
      </c>
      <c r="V62" s="3">
        <f t="shared" si="9"/>
        <v>-491</v>
      </c>
      <c r="W62" s="3">
        <f t="shared" si="61"/>
        <v>-360</v>
      </c>
      <c r="X62" s="10"/>
      <c r="Y62" s="10"/>
      <c r="Z62" s="10"/>
      <c r="AA62" s="10"/>
      <c r="AB62" s="10"/>
      <c r="AC62" s="10"/>
      <c r="AD62" s="10">
        <f t="shared" si="62"/>
        <v>0.47500184624473818</v>
      </c>
      <c r="AE62" s="10">
        <f t="shared" si="62"/>
        <v>0.21660473899007127</v>
      </c>
      <c r="AF62" s="10">
        <f t="shared" si="32"/>
        <v>-2.3993354182955434E-2</v>
      </c>
      <c r="AG62" s="10">
        <f t="shared" si="63"/>
        <v>-1.7705208282102987E-2</v>
      </c>
    </row>
    <row r="63" spans="1:33" s="4" customFormat="1" ht="25.5" x14ac:dyDescent="0.25">
      <c r="A63" s="42" t="s">
        <v>37</v>
      </c>
      <c r="B63" s="45" t="s">
        <v>3</v>
      </c>
      <c r="C63" s="14" t="s">
        <v>21</v>
      </c>
      <c r="D63" s="14" t="s">
        <v>21</v>
      </c>
      <c r="E63" s="14" t="s">
        <v>21</v>
      </c>
      <c r="F63" s="14" t="s">
        <v>21</v>
      </c>
      <c r="G63" s="14" t="s">
        <v>21</v>
      </c>
      <c r="H63" s="14" t="s">
        <v>21</v>
      </c>
      <c r="I63" s="13">
        <v>128015</v>
      </c>
      <c r="J63" s="13">
        <v>77689</v>
      </c>
      <c r="K63" s="13">
        <v>87754</v>
      </c>
      <c r="L63" s="13">
        <v>95402</v>
      </c>
      <c r="M63" s="13">
        <v>100255</v>
      </c>
      <c r="N63" s="35"/>
      <c r="O63" s="3"/>
      <c r="P63" s="3"/>
      <c r="Q63" s="3"/>
      <c r="R63" s="3"/>
      <c r="S63" s="3"/>
      <c r="T63" s="3">
        <f t="shared" si="7"/>
        <v>-27760</v>
      </c>
      <c r="U63" s="3">
        <f t="shared" si="8"/>
        <v>22566</v>
      </c>
      <c r="V63" s="3">
        <f t="shared" si="9"/>
        <v>12501</v>
      </c>
      <c r="W63" s="3">
        <f t="shared" si="61"/>
        <v>4853</v>
      </c>
      <c r="X63" s="10"/>
      <c r="Y63" s="10"/>
      <c r="Z63" s="10"/>
      <c r="AA63" s="10"/>
      <c r="AB63" s="10"/>
      <c r="AC63" s="10"/>
      <c r="AD63" s="10">
        <f t="shared" si="62"/>
        <v>-0.2168495879389134</v>
      </c>
      <c r="AE63" s="10">
        <f t="shared" si="62"/>
        <v>0.29046583171362739</v>
      </c>
      <c r="AF63" s="10">
        <f t="shared" si="32"/>
        <v>0.14245504478428334</v>
      </c>
      <c r="AG63" s="10">
        <f t="shared" si="63"/>
        <v>5.0868954529255155E-2</v>
      </c>
    </row>
    <row r="64" spans="1:33" s="4" customFormat="1" ht="25.5" x14ac:dyDescent="0.25">
      <c r="A64" s="42" t="s">
        <v>32</v>
      </c>
      <c r="B64" s="45" t="s">
        <v>3</v>
      </c>
      <c r="C64" s="14" t="s">
        <v>21</v>
      </c>
      <c r="D64" s="14" t="s">
        <v>21</v>
      </c>
      <c r="E64" s="14" t="s">
        <v>21</v>
      </c>
      <c r="F64" s="14" t="s">
        <v>21</v>
      </c>
      <c r="G64" s="14" t="s">
        <v>21</v>
      </c>
      <c r="H64" s="14" t="s">
        <v>21</v>
      </c>
      <c r="I64" s="13">
        <v>54278</v>
      </c>
      <c r="J64" s="13">
        <v>46543</v>
      </c>
      <c r="K64" s="13">
        <v>50757</v>
      </c>
      <c r="L64" s="13">
        <v>58829</v>
      </c>
      <c r="M64" s="13">
        <v>57788</v>
      </c>
      <c r="N64" s="35"/>
      <c r="O64" s="3"/>
      <c r="P64" s="3"/>
      <c r="Q64" s="3"/>
      <c r="R64" s="3"/>
      <c r="S64" s="3"/>
      <c r="T64" s="3">
        <f t="shared" si="7"/>
        <v>3510</v>
      </c>
      <c r="U64" s="3">
        <f t="shared" si="8"/>
        <v>11245</v>
      </c>
      <c r="V64" s="3">
        <f t="shared" si="9"/>
        <v>7031</v>
      </c>
      <c r="W64" s="3">
        <f t="shared" si="61"/>
        <v>-1041</v>
      </c>
      <c r="X64" s="10"/>
      <c r="Y64" s="10"/>
      <c r="Z64" s="10"/>
      <c r="AA64" s="10"/>
      <c r="AB64" s="10"/>
      <c r="AC64" s="10"/>
      <c r="AD64" s="10">
        <f t="shared" si="62"/>
        <v>6.4667084269869932E-2</v>
      </c>
      <c r="AE64" s="10">
        <f t="shared" si="62"/>
        <v>0.24160453773929486</v>
      </c>
      <c r="AF64" s="10">
        <f t="shared" si="32"/>
        <v>0.13852276533286048</v>
      </c>
      <c r="AG64" s="10">
        <f t="shared" si="63"/>
        <v>-1.7695354332047119E-2</v>
      </c>
    </row>
    <row r="65" spans="1:33" s="4" customFormat="1" ht="38.25" x14ac:dyDescent="0.25">
      <c r="A65" s="42" t="s">
        <v>33</v>
      </c>
      <c r="B65" s="45" t="s">
        <v>3</v>
      </c>
      <c r="C65" s="14" t="s">
        <v>21</v>
      </c>
      <c r="D65" s="14" t="s">
        <v>21</v>
      </c>
      <c r="E65" s="14" t="s">
        <v>21</v>
      </c>
      <c r="F65" s="14" t="s">
        <v>21</v>
      </c>
      <c r="G65" s="14" t="s">
        <v>21</v>
      </c>
      <c r="H65" s="14" t="s">
        <v>21</v>
      </c>
      <c r="I65" s="13">
        <v>797</v>
      </c>
      <c r="J65" s="13">
        <v>928</v>
      </c>
      <c r="K65" s="13">
        <v>1276</v>
      </c>
      <c r="L65" s="13">
        <v>2835</v>
      </c>
      <c r="M65" s="13">
        <v>2785</v>
      </c>
      <c r="N65" s="35"/>
      <c r="O65" s="3"/>
      <c r="P65" s="3"/>
      <c r="Q65" s="3"/>
      <c r="R65" s="3"/>
      <c r="S65" s="3"/>
      <c r="T65" s="3">
        <f t="shared" si="7"/>
        <v>1988</v>
      </c>
      <c r="U65" s="3">
        <f t="shared" si="8"/>
        <v>1857</v>
      </c>
      <c r="V65" s="3">
        <f t="shared" si="9"/>
        <v>1509</v>
      </c>
      <c r="W65" s="3">
        <f t="shared" si="61"/>
        <v>-50</v>
      </c>
      <c r="X65" s="10"/>
      <c r="Y65" s="10"/>
      <c r="Z65" s="10"/>
      <c r="AA65" s="10"/>
      <c r="AB65" s="10"/>
      <c r="AC65" s="10"/>
      <c r="AD65" s="10">
        <f t="shared" si="62"/>
        <v>2.49435382685069</v>
      </c>
      <c r="AE65" s="10">
        <f t="shared" si="62"/>
        <v>2.0010775862068964</v>
      </c>
      <c r="AF65" s="10">
        <f t="shared" si="32"/>
        <v>1.182601880877743</v>
      </c>
      <c r="AG65" s="10">
        <f t="shared" si="63"/>
        <v>-1.7636684303350969E-2</v>
      </c>
    </row>
    <row r="66" spans="1:33" s="4" customFormat="1" ht="51" x14ac:dyDescent="0.25">
      <c r="A66" s="42" t="s">
        <v>38</v>
      </c>
      <c r="B66" s="45" t="s">
        <v>3</v>
      </c>
      <c r="C66" s="14" t="s">
        <v>21</v>
      </c>
      <c r="D66" s="14" t="s">
        <v>21</v>
      </c>
      <c r="E66" s="14" t="s">
        <v>21</v>
      </c>
      <c r="F66" s="14" t="s">
        <v>21</v>
      </c>
      <c r="G66" s="14" t="s">
        <v>21</v>
      </c>
      <c r="H66" s="14" t="s">
        <v>21</v>
      </c>
      <c r="I66" s="13">
        <v>57009</v>
      </c>
      <c r="J66" s="13">
        <v>21484</v>
      </c>
      <c r="K66" s="13">
        <v>12991</v>
      </c>
      <c r="L66" s="13">
        <v>18683</v>
      </c>
      <c r="M66" s="13">
        <v>18352</v>
      </c>
      <c r="N66" s="35"/>
      <c r="O66" s="3"/>
      <c r="P66" s="3"/>
      <c r="Q66" s="3"/>
      <c r="R66" s="3"/>
      <c r="S66" s="3"/>
      <c r="T66" s="3">
        <f t="shared" si="7"/>
        <v>-38657</v>
      </c>
      <c r="U66" s="3">
        <f t="shared" si="8"/>
        <v>-3132</v>
      </c>
      <c r="V66" s="3">
        <f t="shared" si="9"/>
        <v>5361</v>
      </c>
      <c r="W66" s="3">
        <f t="shared" si="61"/>
        <v>-331</v>
      </c>
      <c r="X66" s="10"/>
      <c r="Y66" s="10"/>
      <c r="Z66" s="10"/>
      <c r="AA66" s="10"/>
      <c r="AB66" s="10"/>
      <c r="AC66" s="10"/>
      <c r="AD66" s="10">
        <f t="shared" si="62"/>
        <v>-0.6780859162588363</v>
      </c>
      <c r="AE66" s="10">
        <f t="shared" si="62"/>
        <v>-0.14578290821076151</v>
      </c>
      <c r="AF66" s="10">
        <f t="shared" si="32"/>
        <v>0.41267031021476408</v>
      </c>
      <c r="AG66" s="10">
        <f t="shared" si="63"/>
        <v>-1.7716640796445967E-2</v>
      </c>
    </row>
    <row r="67" spans="1:33" ht="15.75" thickBot="1" x14ac:dyDescent="0.3">
      <c r="A67" s="48" t="s">
        <v>39</v>
      </c>
      <c r="B67" s="46" t="s">
        <v>3</v>
      </c>
      <c r="C67" s="14" t="s">
        <v>21</v>
      </c>
      <c r="D67" s="14" t="s">
        <v>21</v>
      </c>
      <c r="E67" s="14" t="s">
        <v>21</v>
      </c>
      <c r="F67" s="14" t="s">
        <v>21</v>
      </c>
      <c r="G67" s="14" t="s">
        <v>21</v>
      </c>
      <c r="H67" s="14" t="s">
        <v>21</v>
      </c>
      <c r="I67" s="14" t="s">
        <v>21</v>
      </c>
      <c r="J67" s="13">
        <v>340757</v>
      </c>
      <c r="K67" s="13">
        <v>174913</v>
      </c>
      <c r="L67" s="13">
        <v>26665</v>
      </c>
      <c r="M67" s="21">
        <v>26193</v>
      </c>
      <c r="N67" s="35"/>
      <c r="O67" s="3"/>
      <c r="P67" s="3"/>
      <c r="Q67" s="3"/>
      <c r="R67" s="3"/>
      <c r="S67" s="3"/>
      <c r="T67" s="3"/>
      <c r="U67" s="3">
        <f t="shared" si="8"/>
        <v>-314564</v>
      </c>
      <c r="V67" s="3">
        <f t="shared" si="9"/>
        <v>-148720</v>
      </c>
      <c r="W67" s="3">
        <f t="shared" si="61"/>
        <v>-472</v>
      </c>
      <c r="X67" s="10"/>
      <c r="Y67" s="10"/>
      <c r="Z67" s="10"/>
      <c r="AA67" s="10"/>
      <c r="AB67" s="10"/>
      <c r="AC67" s="10"/>
      <c r="AD67" s="10"/>
      <c r="AE67" s="10">
        <f>U67/J67</f>
        <v>-0.92313290702758855</v>
      </c>
      <c r="AF67" s="10">
        <f t="shared" si="32"/>
        <v>-0.85025126777312154</v>
      </c>
      <c r="AG67" s="10">
        <f t="shared" si="63"/>
        <v>-1.7701106319144948E-2</v>
      </c>
    </row>
    <row r="68" spans="1:33" ht="15.75" thickBot="1" x14ac:dyDescent="0.3">
      <c r="A68" s="49" t="s">
        <v>69</v>
      </c>
      <c r="B68" s="32"/>
      <c r="C68" s="14" t="s">
        <v>21</v>
      </c>
      <c r="D68" s="14" t="s">
        <v>21</v>
      </c>
      <c r="E68" s="14" t="s">
        <v>21</v>
      </c>
      <c r="F68" s="14" t="s">
        <v>21</v>
      </c>
      <c r="G68" s="14" t="s">
        <v>21</v>
      </c>
      <c r="H68" s="14" t="s">
        <v>21</v>
      </c>
      <c r="I68" s="14" t="s">
        <v>21</v>
      </c>
      <c r="J68" s="14" t="s">
        <v>21</v>
      </c>
      <c r="K68" s="14" t="s">
        <v>21</v>
      </c>
      <c r="L68" s="19" t="s">
        <v>21</v>
      </c>
      <c r="M68" s="20">
        <v>50</v>
      </c>
      <c r="N68" s="35"/>
      <c r="O68" s="3"/>
      <c r="P68" s="3"/>
      <c r="Q68" s="3"/>
      <c r="R68" s="3"/>
      <c r="S68" s="3"/>
      <c r="T68" s="3"/>
      <c r="U68" s="3"/>
      <c r="V68" s="3"/>
      <c r="W68" s="3"/>
      <c r="X68" s="10"/>
      <c r="Y68" s="10"/>
      <c r="Z68" s="10"/>
      <c r="AA68" s="10"/>
      <c r="AB68" s="10"/>
      <c r="AC68" s="10"/>
      <c r="AD68" s="10"/>
      <c r="AE68" s="10"/>
      <c r="AF68" s="10"/>
      <c r="AG68" s="10"/>
    </row>
    <row r="69" spans="1:33" ht="15.75" thickBot="1" x14ac:dyDescent="0.3">
      <c r="A69" s="24"/>
      <c r="B69" s="26"/>
      <c r="C69" s="15"/>
      <c r="D69" s="18"/>
      <c r="E69" s="18"/>
      <c r="F69" s="18"/>
      <c r="G69" s="17"/>
      <c r="H69" s="17"/>
      <c r="I69" s="17"/>
      <c r="J69" s="17"/>
      <c r="K69" s="17"/>
      <c r="L69" s="17"/>
      <c r="M69" s="17"/>
      <c r="N69" s="15"/>
      <c r="O69" s="15"/>
      <c r="P69" s="27"/>
      <c r="Q69" s="27"/>
      <c r="R69" s="27"/>
      <c r="S69" s="27"/>
      <c r="T69" s="27"/>
      <c r="U69" s="27"/>
      <c r="V69" s="27"/>
      <c r="W69" s="27"/>
      <c r="X69" s="15"/>
      <c r="Y69" s="15"/>
      <c r="Z69" s="28"/>
      <c r="AA69" s="28"/>
      <c r="AB69" s="28"/>
      <c r="AC69" s="28"/>
      <c r="AD69" s="4"/>
    </row>
    <row r="70" spans="1:33" ht="15.75" thickBot="1" x14ac:dyDescent="0.3">
      <c r="A70" s="24"/>
      <c r="B70" s="20"/>
      <c r="C70" s="22" t="s">
        <v>34</v>
      </c>
      <c r="J70" s="17"/>
      <c r="K70" s="17"/>
      <c r="L70" s="17"/>
      <c r="M70" s="17"/>
      <c r="N70" s="15"/>
      <c r="O70" s="15"/>
      <c r="P70" s="27"/>
      <c r="Q70" s="27"/>
      <c r="R70" s="27"/>
      <c r="S70" s="27"/>
      <c r="T70" s="27"/>
      <c r="U70" s="27"/>
      <c r="V70" s="27"/>
      <c r="W70" s="27"/>
      <c r="X70" s="15"/>
      <c r="Y70" s="15"/>
      <c r="Z70" s="28"/>
      <c r="AA70" s="28"/>
      <c r="AB70" s="28"/>
      <c r="AC70" s="28"/>
      <c r="AD70" s="4"/>
    </row>
    <row r="71" spans="1:33" x14ac:dyDescent="0.25">
      <c r="C71" s="15"/>
      <c r="D71" s="16"/>
      <c r="E71" s="16"/>
      <c r="F71" s="16"/>
      <c r="G71" s="17"/>
      <c r="H71" s="17"/>
      <c r="I71" s="17"/>
      <c r="J71" s="17"/>
      <c r="K71" s="17"/>
      <c r="L71" s="17"/>
      <c r="M71" s="17"/>
      <c r="N71" s="22"/>
    </row>
    <row r="72" spans="1:33" x14ac:dyDescent="0.25">
      <c r="C72" s="15"/>
      <c r="D72" s="18"/>
      <c r="E72" s="18"/>
      <c r="F72" s="18"/>
      <c r="G72" s="17"/>
      <c r="H72" s="17"/>
      <c r="I72" s="17"/>
      <c r="J72" s="17"/>
      <c r="K72" s="17"/>
      <c r="L72" s="17"/>
      <c r="M72" s="17"/>
    </row>
  </sheetData>
  <mergeCells count="28">
    <mergeCell ref="A13:A14"/>
    <mergeCell ref="B4:B6"/>
    <mergeCell ref="C4:L5"/>
    <mergeCell ref="N4:W5"/>
    <mergeCell ref="X4:AG5"/>
    <mergeCell ref="B3:AG3"/>
    <mergeCell ref="A18:A19"/>
    <mergeCell ref="A15:A16"/>
    <mergeCell ref="A43:A44"/>
    <mergeCell ref="A3:A6"/>
    <mergeCell ref="A7:A8"/>
    <mergeCell ref="A10:A11"/>
    <mergeCell ref="A22:A23"/>
    <mergeCell ref="A24:A25"/>
    <mergeCell ref="A27:A28"/>
    <mergeCell ref="A29:A30"/>
    <mergeCell ref="A20:A21"/>
    <mergeCell ref="A32:A33"/>
    <mergeCell ref="A34:A35"/>
    <mergeCell ref="M5:M6"/>
    <mergeCell ref="A45:A46"/>
    <mergeCell ref="A36:A37"/>
    <mergeCell ref="A56:A57"/>
    <mergeCell ref="A58:A59"/>
    <mergeCell ref="A38:A39"/>
    <mergeCell ref="A54:A55"/>
    <mergeCell ref="A47:A48"/>
    <mergeCell ref="A51:A52"/>
  </mergeCells>
  <conditionalFormatting sqref="X7:AA7 N7:S7 N9:AF9 N8:V8 N10:V12 N19:AF19 N16:V18 X17:AF18 N21:AF22 N20:V20 X20:AF20 N24:AF24 N23:V23 X23:AF23 N27:AF27 N32:AF32 N28:V31 X28:AF30 N34:AF34 N33:V33 X33:AF33 N38:AF38 N45:AF45 N39:V44 X39:AF44 N47:AF47 N46:V46 X46:AF46 N52:AF54 N48:V51 X48:AF51 N56:AF56 N55:V55 X55:AF55 N60:AF60 N59:V59 X59:AF59 N61:V68 X61:AF68 N13:AF15 N35:V35 X35:AF35 N58:AF58 N57:V57 X57:AF57 X37:AE37 N36:U37 N25:V26 X25:AF26">
    <cfRule type="cellIs" dxfId="489" priority="215" operator="lessThan">
      <formula>0</formula>
    </cfRule>
    <cfRule type="cellIs" dxfId="488" priority="216" operator="greaterThan">
      <formula>0</formula>
    </cfRule>
  </conditionalFormatting>
  <conditionalFormatting sqref="AB7">
    <cfRule type="cellIs" dxfId="487" priority="213" operator="lessThan">
      <formula>0</formula>
    </cfRule>
    <cfRule type="cellIs" dxfId="486" priority="214" operator="greaterThan">
      <formula>0</formula>
    </cfRule>
  </conditionalFormatting>
  <conditionalFormatting sqref="AC7">
    <cfRule type="cellIs" dxfId="485" priority="211" operator="lessThan">
      <formula>0</formula>
    </cfRule>
    <cfRule type="cellIs" dxfId="484" priority="212" operator="greaterThan">
      <formula>0</formula>
    </cfRule>
  </conditionalFormatting>
  <conditionalFormatting sqref="P69:R70">
    <cfRule type="cellIs" dxfId="483" priority="209" operator="lessThan">
      <formula>0</formula>
    </cfRule>
    <cfRule type="cellIs" dxfId="482" priority="210" operator="greaterThan">
      <formula>0</formula>
    </cfRule>
  </conditionalFormatting>
  <conditionalFormatting sqref="Z69:AA70">
    <cfRule type="cellIs" dxfId="481" priority="207" operator="lessThan">
      <formula>0</formula>
    </cfRule>
    <cfRule type="cellIs" dxfId="480" priority="208" operator="greaterThan">
      <formula>0</formula>
    </cfRule>
  </conditionalFormatting>
  <conditionalFormatting sqref="AB69:AB70">
    <cfRule type="cellIs" dxfId="479" priority="205" operator="lessThan">
      <formula>0</formula>
    </cfRule>
    <cfRule type="cellIs" dxfId="478" priority="206" operator="greaterThan">
      <formula>0</formula>
    </cfRule>
  </conditionalFormatting>
  <conditionalFormatting sqref="S69:W70">
    <cfRule type="cellIs" dxfId="477" priority="203" operator="lessThan">
      <formula>0</formula>
    </cfRule>
    <cfRule type="cellIs" dxfId="476" priority="204" operator="greaterThan">
      <formula>0</formula>
    </cfRule>
  </conditionalFormatting>
  <conditionalFormatting sqref="AC69:AC70">
    <cfRule type="cellIs" dxfId="475" priority="201" operator="lessThan">
      <formula>0</formula>
    </cfRule>
    <cfRule type="cellIs" dxfId="474" priority="202" operator="greaterThan">
      <formula>0</formula>
    </cfRule>
  </conditionalFormatting>
  <conditionalFormatting sqref="T7">
    <cfRule type="cellIs" dxfId="473" priority="199" operator="lessThan">
      <formula>0</formula>
    </cfRule>
    <cfRule type="cellIs" dxfId="472" priority="200" operator="greaterThan">
      <formula>0</formula>
    </cfRule>
  </conditionalFormatting>
  <conditionalFormatting sqref="AD7">
    <cfRule type="cellIs" dxfId="471" priority="197" operator="lessThan">
      <formula>0</formula>
    </cfRule>
    <cfRule type="cellIs" dxfId="470" priority="198" operator="greaterThan">
      <formula>0</formula>
    </cfRule>
  </conditionalFormatting>
  <conditionalFormatting sqref="AE7">
    <cfRule type="cellIs" dxfId="469" priority="195" operator="lessThan">
      <formula>0</formula>
    </cfRule>
    <cfRule type="cellIs" dxfId="468" priority="196" operator="greaterThan">
      <formula>0</formula>
    </cfRule>
  </conditionalFormatting>
  <conditionalFormatting sqref="U7:W7">
    <cfRule type="cellIs" dxfId="467" priority="193" operator="lessThan">
      <formula>0</formula>
    </cfRule>
    <cfRule type="cellIs" dxfId="466" priority="194" operator="greaterThan">
      <formula>0</formula>
    </cfRule>
  </conditionalFormatting>
  <conditionalFormatting sqref="AF7">
    <cfRule type="cellIs" dxfId="465" priority="177" operator="lessThan">
      <formula>0</formula>
    </cfRule>
    <cfRule type="cellIs" dxfId="464" priority="178" operator="greaterThan">
      <formula>0</formula>
    </cfRule>
  </conditionalFormatting>
  <conditionalFormatting sqref="W17:W18">
    <cfRule type="cellIs" dxfId="459" priority="165" operator="lessThan">
      <formula>0</formula>
    </cfRule>
    <cfRule type="cellIs" dxfId="458" priority="166" operator="greaterThan">
      <formula>0</formula>
    </cfRule>
  </conditionalFormatting>
  <conditionalFormatting sqref="W20">
    <cfRule type="cellIs" dxfId="457" priority="163" operator="lessThan">
      <formula>0</formula>
    </cfRule>
    <cfRule type="cellIs" dxfId="456" priority="164" operator="greaterThan">
      <formula>0</formula>
    </cfRule>
  </conditionalFormatting>
  <conditionalFormatting sqref="W23">
    <cfRule type="cellIs" dxfId="455" priority="161" operator="lessThan">
      <formula>0</formula>
    </cfRule>
    <cfRule type="cellIs" dxfId="454" priority="162" operator="greaterThan">
      <formula>0</formula>
    </cfRule>
  </conditionalFormatting>
  <conditionalFormatting sqref="W25:W26">
    <cfRule type="cellIs" dxfId="453" priority="159" operator="lessThan">
      <formula>0</formula>
    </cfRule>
    <cfRule type="cellIs" dxfId="452" priority="160" operator="greaterThan">
      <formula>0</formula>
    </cfRule>
  </conditionalFormatting>
  <conditionalFormatting sqref="W28:W30">
    <cfRule type="cellIs" dxfId="451" priority="157" operator="lessThan">
      <formula>0</formula>
    </cfRule>
    <cfRule type="cellIs" dxfId="450" priority="158" operator="greaterThan">
      <formula>0</formula>
    </cfRule>
  </conditionalFormatting>
  <conditionalFormatting sqref="W33">
    <cfRule type="cellIs" dxfId="449" priority="155" operator="lessThan">
      <formula>0</formula>
    </cfRule>
    <cfRule type="cellIs" dxfId="448" priority="156" operator="greaterThan">
      <formula>0</formula>
    </cfRule>
  </conditionalFormatting>
  <conditionalFormatting sqref="W37">
    <cfRule type="cellIs" dxfId="447" priority="153" operator="lessThan">
      <formula>0</formula>
    </cfRule>
    <cfRule type="cellIs" dxfId="446" priority="154" operator="greaterThan">
      <formula>0</formula>
    </cfRule>
  </conditionalFormatting>
  <conditionalFormatting sqref="W39 W43:W44">
    <cfRule type="cellIs" dxfId="445" priority="151" operator="lessThan">
      <formula>0</formula>
    </cfRule>
    <cfRule type="cellIs" dxfId="444" priority="152" operator="greaterThan">
      <formula>0</formula>
    </cfRule>
  </conditionalFormatting>
  <conditionalFormatting sqref="W46">
    <cfRule type="cellIs" dxfId="443" priority="149" operator="lessThan">
      <formula>0</formula>
    </cfRule>
    <cfRule type="cellIs" dxfId="442" priority="150" operator="greaterThan">
      <formula>0</formula>
    </cfRule>
  </conditionalFormatting>
  <conditionalFormatting sqref="W48 W51">
    <cfRule type="cellIs" dxfId="441" priority="147" operator="lessThan">
      <formula>0</formula>
    </cfRule>
    <cfRule type="cellIs" dxfId="440" priority="148" operator="greaterThan">
      <formula>0</formula>
    </cfRule>
  </conditionalFormatting>
  <conditionalFormatting sqref="W55">
    <cfRule type="cellIs" dxfId="439" priority="145" operator="lessThan">
      <formula>0</formula>
    </cfRule>
    <cfRule type="cellIs" dxfId="438" priority="146" operator="greaterThan">
      <formula>0</formula>
    </cfRule>
  </conditionalFormatting>
  <conditionalFormatting sqref="W59">
    <cfRule type="cellIs" dxfId="437" priority="143" operator="lessThan">
      <formula>0</formula>
    </cfRule>
    <cfRule type="cellIs" dxfId="436" priority="144" operator="greaterThan">
      <formula>0</formula>
    </cfRule>
  </conditionalFormatting>
  <conditionalFormatting sqref="W61:W68">
    <cfRule type="cellIs" dxfId="435" priority="141" operator="lessThan">
      <formula>0</formula>
    </cfRule>
    <cfRule type="cellIs" dxfId="434" priority="142" operator="greaterThan">
      <formula>0</formula>
    </cfRule>
  </conditionalFormatting>
  <conditionalFormatting sqref="AG61:AG67">
    <cfRule type="cellIs" dxfId="433" priority="85" operator="lessThan">
      <formula>0</formula>
    </cfRule>
    <cfRule type="cellIs" dxfId="432" priority="86" operator="greaterThan">
      <formula>0</formula>
    </cfRule>
  </conditionalFormatting>
  <conditionalFormatting sqref="W35">
    <cfRule type="cellIs" dxfId="429" priority="137" operator="lessThan">
      <formula>0</formula>
    </cfRule>
    <cfRule type="cellIs" dxfId="428" priority="138" operator="greaterThan">
      <formula>0</formula>
    </cfRule>
  </conditionalFormatting>
  <conditionalFormatting sqref="W40:W42">
    <cfRule type="cellIs" dxfId="427" priority="135" operator="lessThan">
      <formula>0</formula>
    </cfRule>
    <cfRule type="cellIs" dxfId="426" priority="136" operator="greaterThan">
      <formula>0</formula>
    </cfRule>
  </conditionalFormatting>
  <conditionalFormatting sqref="W49:W50">
    <cfRule type="cellIs" dxfId="425" priority="133" operator="lessThan">
      <formula>0</formula>
    </cfRule>
    <cfRule type="cellIs" dxfId="424" priority="134" operator="greaterThan">
      <formula>0</formula>
    </cfRule>
  </conditionalFormatting>
  <conditionalFormatting sqref="W57">
    <cfRule type="cellIs" dxfId="423" priority="131" operator="lessThan">
      <formula>0</formula>
    </cfRule>
    <cfRule type="cellIs" dxfId="422" priority="132" operator="greaterThan">
      <formula>0</formula>
    </cfRule>
  </conditionalFormatting>
  <conditionalFormatting sqref="AG9 AG13:AG15 AG17 AG19 AG21:AG22 AG24 AG27 AG32 AG34 AG38 AG43:AG45 AG47 AG52:AG54 AG56 AG58 AG60 AG68">
    <cfRule type="cellIs" dxfId="421" priority="129" operator="lessThan">
      <formula>0</formula>
    </cfRule>
    <cfRule type="cellIs" dxfId="420" priority="130" operator="greaterThan">
      <formula>0</formula>
    </cfRule>
  </conditionalFormatting>
  <conditionalFormatting sqref="AG7">
    <cfRule type="cellIs" dxfId="419" priority="127" operator="lessThan">
      <formula>0</formula>
    </cfRule>
    <cfRule type="cellIs" dxfId="418" priority="128" operator="greaterThan">
      <formula>0</formula>
    </cfRule>
  </conditionalFormatting>
  <conditionalFormatting sqref="AG18">
    <cfRule type="cellIs" dxfId="411" priority="119" operator="lessThan">
      <formula>0</formula>
    </cfRule>
    <cfRule type="cellIs" dxfId="410" priority="120" operator="greaterThan">
      <formula>0</formula>
    </cfRule>
  </conditionalFormatting>
  <conditionalFormatting sqref="AG20">
    <cfRule type="cellIs" dxfId="409" priority="115" operator="lessThan">
      <formula>0</formula>
    </cfRule>
    <cfRule type="cellIs" dxfId="408" priority="116" operator="greaterThan">
      <formula>0</formula>
    </cfRule>
  </conditionalFormatting>
  <conditionalFormatting sqref="AG23">
    <cfRule type="cellIs" dxfId="407" priority="113" operator="lessThan">
      <formula>0</formula>
    </cfRule>
    <cfRule type="cellIs" dxfId="406" priority="114" operator="greaterThan">
      <formula>0</formula>
    </cfRule>
  </conditionalFormatting>
  <conditionalFormatting sqref="AG25">
    <cfRule type="cellIs" dxfId="405" priority="111" operator="lessThan">
      <formula>0</formula>
    </cfRule>
    <cfRule type="cellIs" dxfId="404" priority="112" operator="greaterThan">
      <formula>0</formula>
    </cfRule>
  </conditionalFormatting>
  <conditionalFormatting sqref="AG26">
    <cfRule type="cellIs" dxfId="403" priority="109" operator="lessThan">
      <formula>0</formula>
    </cfRule>
    <cfRule type="cellIs" dxfId="402" priority="110" operator="greaterThan">
      <formula>0</formula>
    </cfRule>
  </conditionalFormatting>
  <conditionalFormatting sqref="AG28:AG30">
    <cfRule type="cellIs" dxfId="401" priority="107" operator="lessThan">
      <formula>0</formula>
    </cfRule>
    <cfRule type="cellIs" dxfId="400" priority="108" operator="greaterThan">
      <formula>0</formula>
    </cfRule>
  </conditionalFormatting>
  <conditionalFormatting sqref="AG33">
    <cfRule type="cellIs" dxfId="399" priority="105" operator="lessThan">
      <formula>0</formula>
    </cfRule>
    <cfRule type="cellIs" dxfId="398" priority="106" operator="greaterThan">
      <formula>0</formula>
    </cfRule>
  </conditionalFormatting>
  <conditionalFormatting sqref="AG35 AG37">
    <cfRule type="cellIs" dxfId="397" priority="103" operator="lessThan">
      <formula>0</formula>
    </cfRule>
    <cfRule type="cellIs" dxfId="396" priority="104" operator="greaterThan">
      <formula>0</formula>
    </cfRule>
  </conditionalFormatting>
  <conditionalFormatting sqref="AG39:AG41">
    <cfRule type="cellIs" dxfId="395" priority="101" operator="lessThan">
      <formula>0</formula>
    </cfRule>
    <cfRule type="cellIs" dxfId="394" priority="102" operator="greaterThan">
      <formula>0</formula>
    </cfRule>
  </conditionalFormatting>
  <conditionalFormatting sqref="AG42">
    <cfRule type="cellIs" dxfId="393" priority="99" operator="lessThan">
      <formula>0</formula>
    </cfRule>
    <cfRule type="cellIs" dxfId="392" priority="100" operator="greaterThan">
      <formula>0</formula>
    </cfRule>
  </conditionalFormatting>
  <conditionalFormatting sqref="AG46">
    <cfRule type="cellIs" dxfId="391" priority="97" operator="lessThan">
      <formula>0</formula>
    </cfRule>
    <cfRule type="cellIs" dxfId="390" priority="98" operator="greaterThan">
      <formula>0</formula>
    </cfRule>
  </conditionalFormatting>
  <conditionalFormatting sqref="AG48">
    <cfRule type="cellIs" dxfId="389" priority="95" operator="lessThan">
      <formula>0</formula>
    </cfRule>
    <cfRule type="cellIs" dxfId="388" priority="96" operator="greaterThan">
      <formula>0</formula>
    </cfRule>
  </conditionalFormatting>
  <conditionalFormatting sqref="AG49:AG51">
    <cfRule type="cellIs" dxfId="387" priority="93" operator="lessThan">
      <formula>0</formula>
    </cfRule>
    <cfRule type="cellIs" dxfId="386" priority="94" operator="greaterThan">
      <formula>0</formula>
    </cfRule>
  </conditionalFormatting>
  <conditionalFormatting sqref="AG55">
    <cfRule type="cellIs" dxfId="385" priority="91" operator="lessThan">
      <formula>0</formula>
    </cfRule>
    <cfRule type="cellIs" dxfId="384" priority="92" operator="greaterThan">
      <formula>0</formula>
    </cfRule>
  </conditionalFormatting>
  <conditionalFormatting sqref="AG57">
    <cfRule type="cellIs" dxfId="383" priority="89" operator="lessThan">
      <formula>0</formula>
    </cfRule>
    <cfRule type="cellIs" dxfId="382" priority="90" operator="greaterThan">
      <formula>0</formula>
    </cfRule>
  </conditionalFormatting>
  <conditionalFormatting sqref="AG59">
    <cfRule type="cellIs" dxfId="381" priority="87" operator="lessThan">
      <formula>0</formula>
    </cfRule>
    <cfRule type="cellIs" dxfId="380" priority="88" operator="greaterThan">
      <formula>0</formula>
    </cfRule>
  </conditionalFormatting>
  <conditionalFormatting sqref="X8:AA8">
    <cfRule type="cellIs" dxfId="171" priority="83" operator="lessThan">
      <formula>0</formula>
    </cfRule>
    <cfRule type="cellIs" dxfId="170" priority="84" operator="greaterThan">
      <formula>0</formula>
    </cfRule>
  </conditionalFormatting>
  <conditionalFormatting sqref="AB8">
    <cfRule type="cellIs" dxfId="167" priority="81" operator="lessThan">
      <formula>0</formula>
    </cfRule>
    <cfRule type="cellIs" dxfId="166" priority="82" operator="greaterThan">
      <formula>0</formula>
    </cfRule>
  </conditionalFormatting>
  <conditionalFormatting sqref="AC8">
    <cfRule type="cellIs" dxfId="163" priority="79" operator="lessThan">
      <formula>0</formula>
    </cfRule>
    <cfRule type="cellIs" dxfId="162" priority="80" operator="greaterThan">
      <formula>0</formula>
    </cfRule>
  </conditionalFormatting>
  <conditionalFormatting sqref="AD8">
    <cfRule type="cellIs" dxfId="159" priority="77" operator="lessThan">
      <formula>0</formula>
    </cfRule>
    <cfRule type="cellIs" dxfId="158" priority="78" operator="greaterThan">
      <formula>0</formula>
    </cfRule>
  </conditionalFormatting>
  <conditionalFormatting sqref="AE8">
    <cfRule type="cellIs" dxfId="155" priority="75" operator="lessThan">
      <formula>0</formula>
    </cfRule>
    <cfRule type="cellIs" dxfId="154" priority="76" operator="greaterThan">
      <formula>0</formula>
    </cfRule>
  </conditionalFormatting>
  <conditionalFormatting sqref="W8">
    <cfRule type="cellIs" dxfId="151" priority="73" operator="lessThan">
      <formula>0</formula>
    </cfRule>
    <cfRule type="cellIs" dxfId="150" priority="74" operator="greaterThan">
      <formula>0</formula>
    </cfRule>
  </conditionalFormatting>
  <conditionalFormatting sqref="AF8">
    <cfRule type="cellIs" dxfId="147" priority="71" operator="lessThan">
      <formula>0</formula>
    </cfRule>
    <cfRule type="cellIs" dxfId="146" priority="72" operator="greaterThan">
      <formula>0</formula>
    </cfRule>
  </conditionalFormatting>
  <conditionalFormatting sqref="AG8">
    <cfRule type="cellIs" dxfId="143" priority="69" operator="lessThan">
      <formula>0</formula>
    </cfRule>
    <cfRule type="cellIs" dxfId="142" priority="70" operator="greaterThan">
      <formula>0</formula>
    </cfRule>
  </conditionalFormatting>
  <conditionalFormatting sqref="X10:AA12">
    <cfRule type="cellIs" dxfId="139" priority="67" operator="lessThan">
      <formula>0</formula>
    </cfRule>
    <cfRule type="cellIs" dxfId="138" priority="68" operator="greaterThan">
      <formula>0</formula>
    </cfRule>
  </conditionalFormatting>
  <conditionalFormatting sqref="AB10:AB12">
    <cfRule type="cellIs" dxfId="135" priority="65" operator="lessThan">
      <formula>0</formula>
    </cfRule>
    <cfRule type="cellIs" dxfId="134" priority="66" operator="greaterThan">
      <formula>0</formula>
    </cfRule>
  </conditionalFormatting>
  <conditionalFormatting sqref="AC10:AC12">
    <cfRule type="cellIs" dxfId="131" priority="63" operator="lessThan">
      <formula>0</formula>
    </cfRule>
    <cfRule type="cellIs" dxfId="130" priority="64" operator="greaterThan">
      <formula>0</formula>
    </cfRule>
  </conditionalFormatting>
  <conditionalFormatting sqref="AD10:AD12">
    <cfRule type="cellIs" dxfId="127" priority="61" operator="lessThan">
      <formula>0</formula>
    </cfRule>
    <cfRule type="cellIs" dxfId="126" priority="62" operator="greaterThan">
      <formula>0</formula>
    </cfRule>
  </conditionalFormatting>
  <conditionalFormatting sqref="AE10:AE12">
    <cfRule type="cellIs" dxfId="123" priority="59" operator="lessThan">
      <formula>0</formula>
    </cfRule>
    <cfRule type="cellIs" dxfId="122" priority="60" operator="greaterThan">
      <formula>0</formula>
    </cfRule>
  </conditionalFormatting>
  <conditionalFormatting sqref="W10:W12">
    <cfRule type="cellIs" dxfId="119" priority="57" operator="lessThan">
      <formula>0</formula>
    </cfRule>
    <cfRule type="cellIs" dxfId="118" priority="58" operator="greaterThan">
      <formula>0</formula>
    </cfRule>
  </conditionalFormatting>
  <conditionalFormatting sqref="AF10:AF12">
    <cfRule type="cellIs" dxfId="115" priority="55" operator="lessThan">
      <formula>0</formula>
    </cfRule>
    <cfRule type="cellIs" dxfId="114" priority="56" operator="greaterThan">
      <formula>0</formula>
    </cfRule>
  </conditionalFormatting>
  <conditionalFormatting sqref="AG10:AG12">
    <cfRule type="cellIs" dxfId="111" priority="53" operator="lessThan">
      <formula>0</formula>
    </cfRule>
    <cfRule type="cellIs" dxfId="110" priority="54" operator="greaterThan">
      <formula>0</formula>
    </cfRule>
  </conditionalFormatting>
  <conditionalFormatting sqref="X16:AA16">
    <cfRule type="cellIs" dxfId="107" priority="51" operator="lessThan">
      <formula>0</formula>
    </cfRule>
    <cfRule type="cellIs" dxfId="106" priority="52" operator="greaterThan">
      <formula>0</formula>
    </cfRule>
  </conditionalFormatting>
  <conditionalFormatting sqref="AB16">
    <cfRule type="cellIs" dxfId="103" priority="49" operator="lessThan">
      <formula>0</formula>
    </cfRule>
    <cfRule type="cellIs" dxfId="102" priority="50" operator="greaterThan">
      <formula>0</formula>
    </cfRule>
  </conditionalFormatting>
  <conditionalFormatting sqref="AC16">
    <cfRule type="cellIs" dxfId="99" priority="47" operator="lessThan">
      <formula>0</formula>
    </cfRule>
    <cfRule type="cellIs" dxfId="98" priority="48" operator="greaterThan">
      <formula>0</formula>
    </cfRule>
  </conditionalFormatting>
  <conditionalFormatting sqref="AD16">
    <cfRule type="cellIs" dxfId="95" priority="45" operator="lessThan">
      <formula>0</formula>
    </cfRule>
    <cfRule type="cellIs" dxfId="94" priority="46" operator="greaterThan">
      <formula>0</formula>
    </cfRule>
  </conditionalFormatting>
  <conditionalFormatting sqref="AE16">
    <cfRule type="cellIs" dxfId="91" priority="43" operator="lessThan">
      <formula>0</formula>
    </cfRule>
    <cfRule type="cellIs" dxfId="90" priority="44" operator="greaterThan">
      <formula>0</formula>
    </cfRule>
  </conditionalFormatting>
  <conditionalFormatting sqref="W16">
    <cfRule type="cellIs" dxfId="87" priority="41" operator="lessThan">
      <formula>0</formula>
    </cfRule>
    <cfRule type="cellIs" dxfId="86" priority="42" operator="greaterThan">
      <formula>0</formula>
    </cfRule>
  </conditionalFormatting>
  <conditionalFormatting sqref="AF16">
    <cfRule type="cellIs" dxfId="83" priority="39" operator="lessThan">
      <formula>0</formula>
    </cfRule>
    <cfRule type="cellIs" dxfId="82" priority="40" operator="greaterThan">
      <formula>0</formula>
    </cfRule>
  </conditionalFormatting>
  <conditionalFormatting sqref="AG16">
    <cfRule type="cellIs" dxfId="79" priority="37" operator="lessThan">
      <formula>0</formula>
    </cfRule>
    <cfRule type="cellIs" dxfId="78" priority="38" operator="greaterThan">
      <formula>0</formula>
    </cfRule>
  </conditionalFormatting>
  <conditionalFormatting sqref="X31:AA31">
    <cfRule type="cellIs" dxfId="75" priority="35" operator="lessThan">
      <formula>0</formula>
    </cfRule>
    <cfRule type="cellIs" dxfId="74" priority="36" operator="greaterThan">
      <formula>0</formula>
    </cfRule>
  </conditionalFormatting>
  <conditionalFormatting sqref="AB31">
    <cfRule type="cellIs" dxfId="71" priority="33" operator="lessThan">
      <formula>0</formula>
    </cfRule>
    <cfRule type="cellIs" dxfId="70" priority="34" operator="greaterThan">
      <formula>0</formula>
    </cfRule>
  </conditionalFormatting>
  <conditionalFormatting sqref="AC31">
    <cfRule type="cellIs" dxfId="67" priority="31" operator="lessThan">
      <formula>0</formula>
    </cfRule>
    <cfRule type="cellIs" dxfId="66" priority="32" operator="greaterThan">
      <formula>0</formula>
    </cfRule>
  </conditionalFormatting>
  <conditionalFormatting sqref="AD31">
    <cfRule type="cellIs" dxfId="63" priority="29" operator="lessThan">
      <formula>0</formula>
    </cfRule>
    <cfRule type="cellIs" dxfId="62" priority="30" operator="greaterThan">
      <formula>0</formula>
    </cfRule>
  </conditionalFormatting>
  <conditionalFormatting sqref="AE31">
    <cfRule type="cellIs" dxfId="59" priority="27" operator="lessThan">
      <formula>0</formula>
    </cfRule>
    <cfRule type="cellIs" dxfId="58" priority="28" operator="greaterThan">
      <formula>0</formula>
    </cfRule>
  </conditionalFormatting>
  <conditionalFormatting sqref="W31">
    <cfRule type="cellIs" dxfId="55" priority="25" operator="lessThan">
      <formula>0</formula>
    </cfRule>
    <cfRule type="cellIs" dxfId="54" priority="26" operator="greaterThan">
      <formula>0</formula>
    </cfRule>
  </conditionalFormatting>
  <conditionalFormatting sqref="AF31">
    <cfRule type="cellIs" dxfId="51" priority="23" operator="lessThan">
      <formula>0</formula>
    </cfRule>
    <cfRule type="cellIs" dxfId="50" priority="24" operator="greaterThan">
      <formula>0</formula>
    </cfRule>
  </conditionalFormatting>
  <conditionalFormatting sqref="AG31">
    <cfRule type="cellIs" dxfId="47" priority="21" operator="lessThan">
      <formula>0</formula>
    </cfRule>
    <cfRule type="cellIs" dxfId="46" priority="22" operator="greaterThan">
      <formula>0</formula>
    </cfRule>
  </conditionalFormatting>
  <conditionalFormatting sqref="X36:AA36">
    <cfRule type="cellIs" dxfId="43" priority="19" operator="lessThan">
      <formula>0</formula>
    </cfRule>
    <cfRule type="cellIs" dxfId="42" priority="20" operator="greaterThan">
      <formula>0</formula>
    </cfRule>
  </conditionalFormatting>
  <conditionalFormatting sqref="AB36">
    <cfRule type="cellIs" dxfId="39" priority="17" operator="lessThan">
      <formula>0</formula>
    </cfRule>
    <cfRule type="cellIs" dxfId="38" priority="18" operator="greaterThan">
      <formula>0</formula>
    </cfRule>
  </conditionalFormatting>
  <conditionalFormatting sqref="AC36">
    <cfRule type="cellIs" dxfId="35" priority="15" operator="lessThan">
      <formula>0</formula>
    </cfRule>
    <cfRule type="cellIs" dxfId="34" priority="16" operator="greaterThan">
      <formula>0</formula>
    </cfRule>
  </conditionalFormatting>
  <conditionalFormatting sqref="AD36">
    <cfRule type="cellIs" dxfId="31" priority="13" operator="lessThan">
      <formula>0</formula>
    </cfRule>
    <cfRule type="cellIs" dxfId="30" priority="14" operator="greaterThan">
      <formula>0</formula>
    </cfRule>
  </conditionalFormatting>
  <conditionalFormatting sqref="AE36">
    <cfRule type="cellIs" dxfId="27" priority="11" operator="lessThan">
      <formula>0</formula>
    </cfRule>
    <cfRule type="cellIs" dxfId="26" priority="12" operator="greaterThan">
      <formula>0</formula>
    </cfRule>
  </conditionalFormatting>
  <conditionalFormatting sqref="W36">
    <cfRule type="cellIs" dxfId="23" priority="9" operator="lessThan">
      <formula>0</formula>
    </cfRule>
    <cfRule type="cellIs" dxfId="22" priority="10" operator="greaterThan">
      <formula>0</formula>
    </cfRule>
  </conditionalFormatting>
  <conditionalFormatting sqref="AG36">
    <cfRule type="cellIs" dxfId="15" priority="5" operator="lessThan">
      <formula>0</formula>
    </cfRule>
    <cfRule type="cellIs" dxfId="14" priority="6" operator="greaterThan">
      <formula>0</formula>
    </cfRule>
  </conditionalFormatting>
  <conditionalFormatting sqref="V36:V37">
    <cfRule type="cellIs" dxfId="11" priority="3" operator="lessThan">
      <formula>0</formula>
    </cfRule>
    <cfRule type="cellIs" dxfId="10" priority="4" operator="greaterThan">
      <formula>0</formula>
    </cfRule>
  </conditionalFormatting>
  <conditionalFormatting sqref="AF36:AF37">
    <cfRule type="cellIs" dxfId="7" priority="1" operator="lessThan">
      <formula>0</formula>
    </cfRule>
    <cfRule type="cellIs" dxfId="6" priority="2" operator="greaterThan">
      <formula>0</formula>
    </cfRule>
  </conditionalFormatting>
  <pageMargins left="0.39370078740157483" right="0.39370078740157483" top="0.39370078740157483" bottom="0.39370078740157483" header="0" footer="0"/>
  <pageSetup paperSize="8" scale="6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11872"/>
  <sheetViews>
    <sheetView view="pageBreakPreview" zoomScale="90" zoomScaleNormal="70" zoomScaleSheetLayoutView="90" workbookViewId="0">
      <pane xSplit="1" ySplit="5" topLeftCell="J6" activePane="bottomRight" state="frozen"/>
      <selection pane="topRight" activeCell="B1" sqref="B1"/>
      <selection pane="bottomLeft" activeCell="A6" sqref="A6"/>
      <selection pane="bottomRight" activeCell="S11" sqref="S11"/>
    </sheetView>
  </sheetViews>
  <sheetFormatPr defaultRowHeight="15" x14ac:dyDescent="0.25"/>
  <cols>
    <col min="1" max="1" width="41.85546875" style="1" customWidth="1"/>
    <col min="2" max="2" width="16.28515625" style="1" customWidth="1"/>
    <col min="3" max="3" width="11.140625" style="1" customWidth="1"/>
    <col min="4" max="4" width="13.28515625" style="51" customWidth="1"/>
    <col min="5" max="5" width="11.28515625" style="23" customWidth="1"/>
    <col min="6" max="6" width="13.5703125" style="1" customWidth="1"/>
    <col min="7" max="7" width="16.7109375" style="139" customWidth="1"/>
    <col min="8" max="8" width="15.5703125" style="1" customWidth="1"/>
    <col min="9" max="9" width="14.140625" style="1" customWidth="1"/>
    <col min="10" max="10" width="16.28515625" style="139" customWidth="1"/>
    <col min="11" max="11" width="14.7109375" style="1" customWidth="1"/>
    <col min="12" max="12" width="14.85546875" style="1" hidden="1" customWidth="1"/>
    <col min="13" max="13" width="14.42578125" style="1" hidden="1" customWidth="1"/>
    <col min="14" max="14" width="12.5703125" style="1" hidden="1" customWidth="1"/>
    <col min="15" max="15" width="12.42578125" style="1" customWidth="1"/>
    <col min="16" max="16" width="13.5703125" style="52" customWidth="1"/>
    <col min="17" max="17" width="11.7109375" style="1" customWidth="1"/>
    <col min="18" max="18" width="13" style="139" customWidth="1"/>
    <col min="19" max="19" width="10.42578125" style="1" customWidth="1"/>
    <col min="20" max="20" width="14.28515625" style="139" customWidth="1"/>
    <col min="21" max="21" width="10.42578125" style="54" customWidth="1"/>
    <col min="22" max="22" width="8.85546875" style="54" customWidth="1"/>
    <col min="23" max="23" width="10.7109375" style="54" customWidth="1"/>
    <col min="24" max="24" width="10.5703125" style="54" customWidth="1"/>
    <col min="25" max="25" width="10.7109375" style="54" customWidth="1"/>
    <col min="26" max="26" width="10.42578125" style="54" customWidth="1"/>
    <col min="27" max="27" width="10.85546875" style="54" customWidth="1"/>
    <col min="28" max="28" width="11.7109375" style="54" customWidth="1"/>
    <col min="29" max="29" width="9.85546875" style="54" customWidth="1"/>
    <col min="30" max="30" width="10.42578125" style="54" customWidth="1"/>
    <col min="31" max="31" width="10.140625" style="54" customWidth="1"/>
    <col min="32" max="32" width="9.7109375" style="54" customWidth="1"/>
    <col min="33" max="33" width="0" style="54" hidden="1" customWidth="1"/>
    <col min="34" max="34" width="15" style="54" hidden="1" customWidth="1"/>
    <col min="35" max="35" width="0" style="54" hidden="1" customWidth="1"/>
    <col min="36" max="36" width="13.140625" style="55" hidden="1" customWidth="1"/>
    <col min="37" max="37" width="12.28515625" style="55" hidden="1" customWidth="1"/>
    <col min="38" max="38" width="11.140625" style="55" hidden="1" customWidth="1"/>
    <col min="39" max="40" width="0" style="55" hidden="1" customWidth="1"/>
  </cols>
  <sheetData>
    <row r="1" spans="1:40" x14ac:dyDescent="0.25">
      <c r="A1" s="23"/>
      <c r="B1" s="23"/>
      <c r="C1" s="23"/>
      <c r="F1" s="23"/>
      <c r="G1" s="51"/>
      <c r="H1" s="321"/>
      <c r="I1" s="321"/>
      <c r="J1" s="321"/>
      <c r="K1" s="321"/>
      <c r="L1" s="23"/>
      <c r="M1" s="23"/>
      <c r="N1" s="23"/>
      <c r="O1" s="23"/>
      <c r="Q1" s="23"/>
      <c r="R1" s="51"/>
      <c r="S1" s="309"/>
      <c r="T1" s="309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  <c r="AF1" s="5" t="s">
        <v>75</v>
      </c>
    </row>
    <row r="2" spans="1:40" ht="18.75" customHeight="1" thickBot="1" x14ac:dyDescent="0.3">
      <c r="A2" s="310"/>
      <c r="B2" s="310"/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  <c r="N2" s="310"/>
      <c r="O2" s="310"/>
      <c r="P2" s="310"/>
      <c r="Q2" s="310"/>
      <c r="R2" s="310"/>
      <c r="S2" s="310"/>
      <c r="T2" s="310"/>
      <c r="U2" s="310"/>
      <c r="V2" s="310"/>
      <c r="W2" s="310"/>
      <c r="X2" s="310"/>
      <c r="Y2" s="310"/>
      <c r="Z2" s="310"/>
      <c r="AA2" s="310"/>
      <c r="AB2" s="310"/>
      <c r="AC2" s="310"/>
      <c r="AD2" s="310"/>
      <c r="AE2" s="310"/>
      <c r="AF2" s="310"/>
    </row>
    <row r="3" spans="1:40" s="58" customFormat="1" ht="19.5" customHeight="1" thickBot="1" x14ac:dyDescent="0.3">
      <c r="A3" s="327" t="s">
        <v>148</v>
      </c>
      <c r="B3" s="326" t="s">
        <v>147</v>
      </c>
      <c r="C3" s="311" t="s">
        <v>149</v>
      </c>
      <c r="D3" s="312"/>
      <c r="E3" s="312"/>
      <c r="F3" s="312"/>
      <c r="G3" s="312"/>
      <c r="H3" s="312"/>
      <c r="I3" s="312"/>
      <c r="J3" s="312"/>
      <c r="K3" s="313"/>
      <c r="L3" s="235"/>
      <c r="M3" s="140"/>
      <c r="N3" s="268"/>
      <c r="O3" s="314" t="s">
        <v>76</v>
      </c>
      <c r="P3" s="315"/>
      <c r="Q3" s="315"/>
      <c r="R3" s="315"/>
      <c r="S3" s="315"/>
      <c r="T3" s="316"/>
      <c r="U3" s="317" t="s">
        <v>77</v>
      </c>
      <c r="V3" s="317"/>
      <c r="W3" s="317"/>
      <c r="X3" s="317"/>
      <c r="Y3" s="317"/>
      <c r="Z3" s="317"/>
      <c r="AA3" s="317"/>
      <c r="AB3" s="317"/>
      <c r="AC3" s="317"/>
      <c r="AD3" s="317"/>
      <c r="AE3" s="317"/>
      <c r="AF3" s="317"/>
      <c r="AG3" s="56"/>
      <c r="AH3" s="56"/>
      <c r="AI3" s="56"/>
      <c r="AJ3" s="57"/>
      <c r="AK3" s="57"/>
      <c r="AL3" s="57"/>
      <c r="AM3" s="57"/>
      <c r="AN3" s="57"/>
    </row>
    <row r="4" spans="1:40" s="59" customFormat="1" ht="12.75" customHeight="1" x14ac:dyDescent="0.25">
      <c r="A4" s="327"/>
      <c r="B4" s="326"/>
      <c r="C4" s="318" t="s">
        <v>42</v>
      </c>
      <c r="D4" s="319"/>
      <c r="E4" s="319"/>
      <c r="F4" s="319" t="s">
        <v>62</v>
      </c>
      <c r="G4" s="319"/>
      <c r="H4" s="319"/>
      <c r="I4" s="319" t="s">
        <v>64</v>
      </c>
      <c r="J4" s="319"/>
      <c r="K4" s="320"/>
      <c r="L4" s="236"/>
      <c r="M4" s="141"/>
      <c r="N4" s="269"/>
      <c r="O4" s="318" t="s">
        <v>42</v>
      </c>
      <c r="P4" s="319"/>
      <c r="Q4" s="319" t="s">
        <v>62</v>
      </c>
      <c r="R4" s="319"/>
      <c r="S4" s="319" t="s">
        <v>64</v>
      </c>
      <c r="T4" s="320"/>
      <c r="U4" s="329" t="s">
        <v>42</v>
      </c>
      <c r="V4" s="330"/>
      <c r="W4" s="330"/>
      <c r="X4" s="331"/>
      <c r="Y4" s="329" t="s">
        <v>62</v>
      </c>
      <c r="Z4" s="330"/>
      <c r="AA4" s="330"/>
      <c r="AB4" s="331"/>
      <c r="AC4" s="329" t="s">
        <v>64</v>
      </c>
      <c r="AD4" s="330"/>
      <c r="AE4" s="330"/>
      <c r="AF4" s="331"/>
      <c r="AG4" s="56"/>
      <c r="AH4" s="56"/>
      <c r="AI4" s="56"/>
      <c r="AJ4" s="57"/>
      <c r="AK4" s="57"/>
      <c r="AL4" s="57"/>
      <c r="AM4" s="57"/>
      <c r="AN4" s="57"/>
    </row>
    <row r="5" spans="1:40" s="59" customFormat="1" ht="78" customHeight="1" x14ac:dyDescent="0.25">
      <c r="A5" s="327"/>
      <c r="B5" s="326"/>
      <c r="C5" s="237" t="s">
        <v>8</v>
      </c>
      <c r="D5" s="61" t="s">
        <v>78</v>
      </c>
      <c r="E5" s="60" t="s">
        <v>79</v>
      </c>
      <c r="F5" s="60" t="s">
        <v>8</v>
      </c>
      <c r="G5" s="61" t="s">
        <v>80</v>
      </c>
      <c r="H5" s="60" t="s">
        <v>79</v>
      </c>
      <c r="I5" s="60" t="s">
        <v>8</v>
      </c>
      <c r="J5" s="61" t="s">
        <v>81</v>
      </c>
      <c r="K5" s="238" t="s">
        <v>79</v>
      </c>
      <c r="L5" s="236"/>
      <c r="M5" s="141"/>
      <c r="N5" s="270"/>
      <c r="O5" s="271" t="s">
        <v>8</v>
      </c>
      <c r="P5" s="213" t="s">
        <v>82</v>
      </c>
      <c r="Q5" s="212" t="s">
        <v>8</v>
      </c>
      <c r="R5" s="213" t="s">
        <v>82</v>
      </c>
      <c r="S5" s="212" t="s">
        <v>8</v>
      </c>
      <c r="T5" s="272" t="s">
        <v>82</v>
      </c>
      <c r="U5" s="332" t="s">
        <v>8</v>
      </c>
      <c r="V5" s="333"/>
      <c r="W5" s="334" t="s">
        <v>81</v>
      </c>
      <c r="X5" s="335"/>
      <c r="Y5" s="332" t="s">
        <v>8</v>
      </c>
      <c r="Z5" s="333"/>
      <c r="AA5" s="334" t="s">
        <v>81</v>
      </c>
      <c r="AB5" s="335"/>
      <c r="AC5" s="332" t="s">
        <v>8</v>
      </c>
      <c r="AD5" s="333"/>
      <c r="AE5" s="334" t="s">
        <v>81</v>
      </c>
      <c r="AF5" s="335"/>
      <c r="AG5" s="56"/>
      <c r="AH5" s="338" t="s">
        <v>83</v>
      </c>
      <c r="AI5" s="338"/>
      <c r="AJ5" s="322" t="s">
        <v>84</v>
      </c>
      <c r="AK5" s="322"/>
      <c r="AL5" s="322"/>
      <c r="AM5" s="57"/>
      <c r="AN5" s="57"/>
    </row>
    <row r="6" spans="1:40" s="150" customFormat="1" ht="17.25" customHeight="1" x14ac:dyDescent="0.25">
      <c r="A6" s="299" t="s">
        <v>158</v>
      </c>
      <c r="B6" s="328"/>
      <c r="C6" s="239"/>
      <c r="D6" s="160"/>
      <c r="E6" s="159"/>
      <c r="F6" s="159"/>
      <c r="G6" s="160"/>
      <c r="H6" s="161"/>
      <c r="I6" s="159"/>
      <c r="J6" s="160"/>
      <c r="K6" s="240"/>
      <c r="L6" s="162"/>
      <c r="M6" s="162"/>
      <c r="N6" s="163"/>
      <c r="O6" s="273"/>
      <c r="P6" s="215"/>
      <c r="Q6" s="214"/>
      <c r="R6" s="215"/>
      <c r="S6" s="214"/>
      <c r="T6" s="274"/>
      <c r="U6" s="146"/>
      <c r="V6" s="143"/>
      <c r="W6" s="144"/>
      <c r="X6" s="145"/>
      <c r="Y6" s="146"/>
      <c r="Z6" s="143"/>
      <c r="AA6" s="144"/>
      <c r="AB6" s="145"/>
      <c r="AC6" s="146"/>
      <c r="AD6" s="143"/>
      <c r="AE6" s="144"/>
      <c r="AF6" s="145"/>
      <c r="AG6" s="147"/>
      <c r="AH6" s="148"/>
      <c r="AI6" s="148"/>
      <c r="AJ6" s="149"/>
      <c r="AK6" s="149"/>
      <c r="AL6" s="149"/>
      <c r="AM6" s="149"/>
      <c r="AN6" s="149"/>
    </row>
    <row r="7" spans="1:40" s="25" customFormat="1" ht="25.5" x14ac:dyDescent="0.25">
      <c r="A7" s="39" t="s">
        <v>85</v>
      </c>
      <c r="B7" s="229" t="s">
        <v>86</v>
      </c>
      <c r="C7" s="241"/>
      <c r="D7" s="164"/>
      <c r="E7" s="165"/>
      <c r="F7" s="166"/>
      <c r="G7" s="164"/>
      <c r="H7" s="167"/>
      <c r="I7" s="166"/>
      <c r="J7" s="164"/>
      <c r="K7" s="242"/>
      <c r="L7" s="323" t="s">
        <v>87</v>
      </c>
      <c r="M7" s="324"/>
      <c r="N7" s="114"/>
      <c r="O7" s="275">
        <v>4.7100000000000003E-2</v>
      </c>
      <c r="P7" s="169">
        <v>4097.5</v>
      </c>
      <c r="Q7" s="168">
        <f>O7</f>
        <v>4.7100000000000003E-2</v>
      </c>
      <c r="R7" s="170">
        <v>4162.8</v>
      </c>
      <c r="S7" s="168">
        <f>O7</f>
        <v>4.7100000000000003E-2</v>
      </c>
      <c r="T7" s="276">
        <v>4327.8999999999996</v>
      </c>
      <c r="U7" s="63"/>
      <c r="V7" s="64"/>
      <c r="W7" s="65"/>
      <c r="X7" s="66"/>
      <c r="Y7" s="63"/>
      <c r="Z7" s="64"/>
      <c r="AA7" s="65"/>
      <c r="AB7" s="66"/>
      <c r="AC7" s="63"/>
      <c r="AD7" s="64"/>
      <c r="AE7" s="65"/>
      <c r="AF7" s="66"/>
      <c r="AG7" s="67"/>
      <c r="AH7" s="67"/>
      <c r="AI7" s="67"/>
      <c r="AJ7" s="68"/>
      <c r="AK7" s="68"/>
      <c r="AL7" s="68"/>
      <c r="AM7" s="68"/>
      <c r="AN7" s="68"/>
    </row>
    <row r="8" spans="1:40" s="74" customFormat="1" ht="63.75" x14ac:dyDescent="0.25">
      <c r="A8" s="39" t="s">
        <v>88</v>
      </c>
      <c r="B8" s="229"/>
      <c r="C8" s="241"/>
      <c r="D8" s="164">
        <v>7542.4</v>
      </c>
      <c r="E8" s="165"/>
      <c r="F8" s="166"/>
      <c r="G8" s="164">
        <v>7881.8</v>
      </c>
      <c r="H8" s="167"/>
      <c r="I8" s="166"/>
      <c r="J8" s="164">
        <v>8236.5</v>
      </c>
      <c r="K8" s="242"/>
      <c r="L8" s="222"/>
      <c r="M8" s="171"/>
      <c r="N8" s="114"/>
      <c r="O8" s="275">
        <v>1.75E-3</v>
      </c>
      <c r="P8" s="169">
        <v>11689.9</v>
      </c>
      <c r="Q8" s="168">
        <v>1.7700000000000001E-3</v>
      </c>
      <c r="R8" s="170">
        <v>11689.9</v>
      </c>
      <c r="S8" s="168">
        <v>1.7799999999999999E-3</v>
      </c>
      <c r="T8" s="276">
        <v>12122.5</v>
      </c>
      <c r="U8" s="63"/>
      <c r="V8" s="64"/>
      <c r="W8" s="69">
        <f>P8-AJ8</f>
        <v>-1051.272675199998</v>
      </c>
      <c r="X8" s="70">
        <f>W8/AJ8</f>
        <v>-8.2509883666065001E-2</v>
      </c>
      <c r="Y8" s="71"/>
      <c r="Z8" s="72"/>
      <c r="AA8" s="69">
        <f>R8-AK8</f>
        <v>-1624.6119313999989</v>
      </c>
      <c r="AB8" s="70">
        <f>AA8/AK8</f>
        <v>-0.12201813628396169</v>
      </c>
      <c r="AC8" s="63"/>
      <c r="AD8" s="64"/>
      <c r="AE8" s="69">
        <f>T8-AL8</f>
        <v>-1791.1970644999983</v>
      </c>
      <c r="AF8" s="70">
        <f>AE8/AL8</f>
        <v>-0.12873624143148374</v>
      </c>
      <c r="AG8" s="67"/>
      <c r="AH8" s="67"/>
      <c r="AI8" s="67"/>
      <c r="AJ8" s="73">
        <f>D8*1.629*1.037</f>
        <v>12741.172675199998</v>
      </c>
      <c r="AK8" s="73">
        <f>G8*1.629*1.037</f>
        <v>13314.511931399999</v>
      </c>
      <c r="AL8" s="73">
        <f>J8*1.629*1.037</f>
        <v>13913.697064499998</v>
      </c>
      <c r="AM8" s="68"/>
      <c r="AN8" s="68"/>
    </row>
    <row r="9" spans="1:40" s="25" customFormat="1" x14ac:dyDescent="0.25">
      <c r="A9" s="76" t="s">
        <v>89</v>
      </c>
      <c r="B9" s="229"/>
      <c r="C9" s="241"/>
      <c r="D9" s="164"/>
      <c r="E9" s="165"/>
      <c r="F9" s="172"/>
      <c r="G9" s="164"/>
      <c r="H9" s="167"/>
      <c r="I9" s="172"/>
      <c r="J9" s="164"/>
      <c r="K9" s="242"/>
      <c r="L9" s="323" t="s">
        <v>90</v>
      </c>
      <c r="M9" s="325"/>
      <c r="N9" s="171"/>
      <c r="O9" s="275"/>
      <c r="P9" s="170"/>
      <c r="Q9" s="173"/>
      <c r="R9" s="170"/>
      <c r="S9" s="173"/>
      <c r="T9" s="276"/>
      <c r="U9" s="75"/>
      <c r="V9" s="65"/>
      <c r="W9" s="65"/>
      <c r="X9" s="66"/>
      <c r="Y9" s="75"/>
      <c r="Z9" s="65"/>
      <c r="AA9" s="65"/>
      <c r="AB9" s="66"/>
      <c r="AC9" s="75"/>
      <c r="AD9" s="65"/>
      <c r="AE9" s="65"/>
      <c r="AF9" s="66"/>
      <c r="AG9" s="67"/>
      <c r="AH9" s="67"/>
      <c r="AI9" s="67"/>
      <c r="AJ9" s="73"/>
      <c r="AK9" s="73"/>
      <c r="AL9" s="73"/>
      <c r="AM9" s="68"/>
      <c r="AN9" s="68"/>
    </row>
    <row r="10" spans="1:40" s="25" customFormat="1" x14ac:dyDescent="0.25">
      <c r="A10" s="76" t="s">
        <v>91</v>
      </c>
      <c r="B10" s="229"/>
      <c r="C10" s="241"/>
      <c r="D10" s="164"/>
      <c r="E10" s="165"/>
      <c r="F10" s="172"/>
      <c r="G10" s="164"/>
      <c r="H10" s="167"/>
      <c r="I10" s="172"/>
      <c r="J10" s="164"/>
      <c r="K10" s="242"/>
      <c r="L10" s="171"/>
      <c r="M10" s="171"/>
      <c r="N10" s="171"/>
      <c r="O10" s="275"/>
      <c r="P10" s="170"/>
      <c r="Q10" s="173"/>
      <c r="R10" s="170"/>
      <c r="S10" s="173"/>
      <c r="T10" s="276"/>
      <c r="U10" s="75"/>
      <c r="V10" s="65"/>
      <c r="W10" s="65"/>
      <c r="X10" s="66"/>
      <c r="Y10" s="75"/>
      <c r="Z10" s="65"/>
      <c r="AA10" s="65"/>
      <c r="AB10" s="66"/>
      <c r="AC10" s="75"/>
      <c r="AD10" s="65"/>
      <c r="AE10" s="65"/>
      <c r="AF10" s="66"/>
      <c r="AG10" s="67"/>
      <c r="AH10" s="67"/>
      <c r="AI10" s="67"/>
      <c r="AJ10" s="73"/>
      <c r="AK10" s="73"/>
      <c r="AL10" s="73"/>
      <c r="AM10" s="68"/>
      <c r="AN10" s="68"/>
    </row>
    <row r="11" spans="1:40" s="25" customFormat="1" x14ac:dyDescent="0.25">
      <c r="A11" s="77" t="s">
        <v>150</v>
      </c>
      <c r="B11" s="229" t="s">
        <v>92</v>
      </c>
      <c r="C11" s="243">
        <v>0.73</v>
      </c>
      <c r="D11" s="97">
        <v>563.32000000000005</v>
      </c>
      <c r="E11" s="157">
        <f>C11*D11</f>
        <v>411.22360000000003</v>
      </c>
      <c r="F11" s="158">
        <v>0.73</v>
      </c>
      <c r="G11" s="164">
        <v>610.01855444920511</v>
      </c>
      <c r="H11" s="174">
        <f>F11*G11</f>
        <v>445.31354474791971</v>
      </c>
      <c r="I11" s="158">
        <v>0.73</v>
      </c>
      <c r="J11" s="164">
        <v>660.58604252027192</v>
      </c>
      <c r="K11" s="244">
        <f>J11*I11</f>
        <v>482.2278110397985</v>
      </c>
      <c r="L11" s="171"/>
      <c r="M11" s="175"/>
      <c r="N11" s="176"/>
      <c r="O11" s="277">
        <v>0.65700000000000003</v>
      </c>
      <c r="P11" s="101">
        <v>888.9</v>
      </c>
      <c r="Q11" s="177">
        <f>O11</f>
        <v>0.65700000000000003</v>
      </c>
      <c r="R11" s="170">
        <v>890.9</v>
      </c>
      <c r="S11" s="177">
        <f>O11</f>
        <v>0.65700000000000003</v>
      </c>
      <c r="T11" s="276">
        <v>926.2</v>
      </c>
      <c r="U11" s="78">
        <f>O11-C11</f>
        <v>-7.2999999999999954E-2</v>
      </c>
      <c r="V11" s="72">
        <f>U11/C11</f>
        <v>-9.9999999999999936E-2</v>
      </c>
      <c r="W11" s="69">
        <f t="shared" ref="W11:W23" si="0">P11-AJ11</f>
        <v>-62.701266360000091</v>
      </c>
      <c r="X11" s="70">
        <f t="shared" ref="X11:X23" si="1">W11/AJ11</f>
        <v>-6.5890272088267254E-2</v>
      </c>
      <c r="Y11" s="79">
        <f>Q11-F11</f>
        <v>-7.2999999999999954E-2</v>
      </c>
      <c r="Z11" s="72">
        <f>Y11/F11</f>
        <v>-9.9999999999999936E-2</v>
      </c>
      <c r="AA11" s="69">
        <f t="shared" ref="AA11:AA23" si="2">R11-AK11</f>
        <v>-139.58787353007199</v>
      </c>
      <c r="AB11" s="70">
        <f t="shared" ref="AB11:AB23" si="3">AA11/AK11</f>
        <v>-0.13545804576224205</v>
      </c>
      <c r="AC11" s="79">
        <f>S11-I11</f>
        <v>-7.2999999999999954E-2</v>
      </c>
      <c r="AD11" s="72">
        <f>AC11/I11</f>
        <v>-9.9999999999999936E-2</v>
      </c>
      <c r="AE11" s="69">
        <f t="shared" ref="AE11:AE23" si="4">T11-AL11</f>
        <v>-189.71016580634728</v>
      </c>
      <c r="AF11" s="70">
        <f t="shared" ref="AF11:AF23" si="5">AE11/AL11</f>
        <v>-0.17000487281094379</v>
      </c>
      <c r="AG11" s="67"/>
      <c r="AH11" s="80">
        <f>O11-(C11*0.8)</f>
        <v>7.3000000000000065E-2</v>
      </c>
      <c r="AI11" s="72">
        <f>AH11/(C11*0.8)</f>
        <v>0.12500000000000011</v>
      </c>
      <c r="AJ11" s="73">
        <f t="shared" ref="AJ11:AJ23" si="6">D11*1.629*1.037</f>
        <v>951.60126636000007</v>
      </c>
      <c r="AK11" s="73">
        <f t="shared" ref="AK11:AK23" si="7">G11*1.629*1.037</f>
        <v>1030.487873530072</v>
      </c>
      <c r="AL11" s="73">
        <f t="shared" ref="AL11:AL23" si="8">J11*1.629*1.037</f>
        <v>1115.9101658063473</v>
      </c>
      <c r="AM11" s="68"/>
      <c r="AN11" s="68"/>
    </row>
    <row r="12" spans="1:40" s="25" customFormat="1" x14ac:dyDescent="0.25">
      <c r="A12" s="77" t="s">
        <v>93</v>
      </c>
      <c r="B12" s="229"/>
      <c r="C12" s="243"/>
      <c r="D12" s="97"/>
      <c r="E12" s="157"/>
      <c r="F12" s="158"/>
      <c r="G12" s="164"/>
      <c r="H12" s="174"/>
      <c r="I12" s="158"/>
      <c r="J12" s="164"/>
      <c r="K12" s="244"/>
      <c r="L12" s="171"/>
      <c r="M12" s="175"/>
      <c r="N12" s="176"/>
      <c r="O12" s="278">
        <v>9.8799999999999999E-3</v>
      </c>
      <c r="P12" s="101">
        <v>3099.2</v>
      </c>
      <c r="Q12" s="178">
        <v>9.9799999999999993E-3</v>
      </c>
      <c r="R12" s="170">
        <v>3099.2</v>
      </c>
      <c r="S12" s="178">
        <v>1.008E-2</v>
      </c>
      <c r="T12" s="276">
        <v>3218.8</v>
      </c>
      <c r="U12" s="78"/>
      <c r="V12" s="72"/>
      <c r="W12" s="69"/>
      <c r="X12" s="70"/>
      <c r="Y12" s="78"/>
      <c r="Z12" s="72"/>
      <c r="AA12" s="69"/>
      <c r="AB12" s="70"/>
      <c r="AC12" s="78"/>
      <c r="AD12" s="72"/>
      <c r="AE12" s="69"/>
      <c r="AF12" s="70"/>
      <c r="AG12" s="67"/>
      <c r="AH12" s="80"/>
      <c r="AI12" s="72"/>
      <c r="AJ12" s="73"/>
      <c r="AK12" s="73"/>
      <c r="AL12" s="73"/>
      <c r="AM12" s="68"/>
      <c r="AN12" s="68"/>
    </row>
    <row r="13" spans="1:40" s="25" customFormat="1" x14ac:dyDescent="0.25">
      <c r="A13" s="77" t="s">
        <v>151</v>
      </c>
      <c r="B13" s="229" t="s">
        <v>94</v>
      </c>
      <c r="C13" s="245">
        <v>0.14399999999999999</v>
      </c>
      <c r="D13" s="97">
        <v>1633.55</v>
      </c>
      <c r="E13" s="157">
        <f t="shared" ref="E13:E23" si="9">C13*D13</f>
        <v>235.23119999999997</v>
      </c>
      <c r="F13" s="179">
        <v>0.14399999999999999</v>
      </c>
      <c r="G13" s="164">
        <v>1768.9599949762123</v>
      </c>
      <c r="H13" s="174">
        <f>F13*G13</f>
        <v>254.73023927657457</v>
      </c>
      <c r="I13" s="179">
        <v>0.14399999999999999</v>
      </c>
      <c r="J13" s="164">
        <v>1915.5979337597655</v>
      </c>
      <c r="K13" s="244">
        <f t="shared" ref="K13:K23" si="10">J13*I13</f>
        <v>275.84610246140619</v>
      </c>
      <c r="L13" s="171"/>
      <c r="M13" s="175"/>
      <c r="N13" s="180"/>
      <c r="O13" s="279">
        <v>0.12959999999999999</v>
      </c>
      <c r="P13" s="101">
        <v>2573.6999999999998</v>
      </c>
      <c r="Q13" s="181">
        <f>O13</f>
        <v>0.12959999999999999</v>
      </c>
      <c r="R13" s="170">
        <v>2603.6</v>
      </c>
      <c r="S13" s="181">
        <f>O13</f>
        <v>0.12959999999999999</v>
      </c>
      <c r="T13" s="276">
        <v>2706</v>
      </c>
      <c r="U13" s="78">
        <f>O13-C13</f>
        <v>-1.4399999999999996E-2</v>
      </c>
      <c r="V13" s="72">
        <f>U13/C13</f>
        <v>-9.9999999999999978E-2</v>
      </c>
      <c r="W13" s="69">
        <f t="shared" si="0"/>
        <v>-185.81190914999979</v>
      </c>
      <c r="X13" s="70">
        <f t="shared" si="1"/>
        <v>-6.7335063325468528E-2</v>
      </c>
      <c r="Y13" s="79">
        <f>Q13-F13</f>
        <v>-1.4399999999999996E-2</v>
      </c>
      <c r="Z13" s="72">
        <f>Y13/F13</f>
        <v>-9.9999999999999978E-2</v>
      </c>
      <c r="AA13" s="69">
        <f t="shared" si="2"/>
        <v>-384.65635759345105</v>
      </c>
      <c r="AB13" s="70">
        <f t="shared" si="3"/>
        <v>-0.1287226768935007</v>
      </c>
      <c r="AC13" s="79">
        <f>S13-I13</f>
        <v>-1.4399999999999996E-2</v>
      </c>
      <c r="AD13" s="72">
        <f>AC13/I13</f>
        <v>-9.9999999999999978E-2</v>
      </c>
      <c r="AE13" s="69">
        <f t="shared" si="4"/>
        <v>-529.96786835616012</v>
      </c>
      <c r="AF13" s="70">
        <f t="shared" si="5"/>
        <v>-0.16377414421774794</v>
      </c>
      <c r="AG13" s="67"/>
      <c r="AH13" s="80">
        <f>O13-(C13*0.8)</f>
        <v>1.4399999999999996E-2</v>
      </c>
      <c r="AI13" s="72">
        <f>AH13/(C13*0.8)</f>
        <v>0.12499999999999997</v>
      </c>
      <c r="AJ13" s="73">
        <f t="shared" si="6"/>
        <v>2759.5119091499996</v>
      </c>
      <c r="AK13" s="73">
        <f t="shared" si="7"/>
        <v>2988.256357593451</v>
      </c>
      <c r="AL13" s="73">
        <f t="shared" si="8"/>
        <v>3235.9678683561601</v>
      </c>
      <c r="AM13" s="68"/>
      <c r="AN13" s="68"/>
    </row>
    <row r="14" spans="1:40" s="25" customFormat="1" x14ac:dyDescent="0.25">
      <c r="A14" s="77" t="s">
        <v>93</v>
      </c>
      <c r="B14" s="229"/>
      <c r="C14" s="245"/>
      <c r="D14" s="97"/>
      <c r="E14" s="157"/>
      <c r="F14" s="179"/>
      <c r="G14" s="164"/>
      <c r="H14" s="174"/>
      <c r="I14" s="179"/>
      <c r="J14" s="164"/>
      <c r="K14" s="244"/>
      <c r="L14" s="171"/>
      <c r="M14" s="175"/>
      <c r="N14" s="180"/>
      <c r="O14" s="279">
        <v>3.8E-3</v>
      </c>
      <c r="P14" s="101">
        <v>5736.8</v>
      </c>
      <c r="Q14" s="181">
        <f>O14</f>
        <v>3.8E-3</v>
      </c>
      <c r="R14" s="170">
        <v>5799.3</v>
      </c>
      <c r="S14" s="181">
        <v>3.8999999999999998E-3</v>
      </c>
      <c r="T14" s="276">
        <v>6023.1</v>
      </c>
      <c r="U14" s="78"/>
      <c r="V14" s="72"/>
      <c r="W14" s="69"/>
      <c r="X14" s="70"/>
      <c r="Y14" s="78"/>
      <c r="Z14" s="72"/>
      <c r="AA14" s="69"/>
      <c r="AB14" s="70"/>
      <c r="AC14" s="78"/>
      <c r="AD14" s="72"/>
      <c r="AE14" s="69"/>
      <c r="AF14" s="70"/>
      <c r="AG14" s="67"/>
      <c r="AH14" s="80"/>
      <c r="AI14" s="72"/>
      <c r="AJ14" s="73"/>
      <c r="AK14" s="73"/>
      <c r="AL14" s="73"/>
      <c r="AM14" s="68"/>
      <c r="AN14" s="68"/>
    </row>
    <row r="15" spans="1:40" s="25" customFormat="1" x14ac:dyDescent="0.25">
      <c r="A15" s="76" t="s">
        <v>152</v>
      </c>
      <c r="B15" s="229" t="s">
        <v>95</v>
      </c>
      <c r="C15" s="246">
        <v>9.7999999999999997E-4</v>
      </c>
      <c r="D15" s="97">
        <v>13776.98</v>
      </c>
      <c r="E15" s="157">
        <f t="shared" si="9"/>
        <v>13.5014404</v>
      </c>
      <c r="F15" s="182">
        <v>9.7999999999999997E-4</v>
      </c>
      <c r="G15" s="164">
        <v>14934.359651712597</v>
      </c>
      <c r="H15" s="174">
        <f t="shared" ref="H15:H22" si="11">F15*G15</f>
        <v>14.635672458678345</v>
      </c>
      <c r="I15" s="182">
        <v>9.7999999999999997E-4</v>
      </c>
      <c r="J15" s="164">
        <v>16188.96533733367</v>
      </c>
      <c r="K15" s="244">
        <f t="shared" si="10"/>
        <v>15.865186030586996</v>
      </c>
      <c r="L15" s="171"/>
      <c r="M15" s="175"/>
      <c r="N15" s="171"/>
      <c r="O15" s="278"/>
      <c r="P15" s="101"/>
      <c r="Q15" s="178"/>
      <c r="R15" s="170"/>
      <c r="S15" s="178"/>
      <c r="T15" s="276"/>
      <c r="U15" s="78"/>
      <c r="V15" s="72"/>
      <c r="W15" s="69"/>
      <c r="X15" s="70"/>
      <c r="Y15" s="79"/>
      <c r="Z15" s="72"/>
      <c r="AA15" s="69"/>
      <c r="AB15" s="70"/>
      <c r="AC15" s="79"/>
      <c r="AD15" s="72"/>
      <c r="AE15" s="69"/>
      <c r="AF15" s="70"/>
      <c r="AG15" s="67"/>
      <c r="AH15" s="80"/>
      <c r="AI15" s="72"/>
      <c r="AJ15" s="73">
        <f t="shared" si="6"/>
        <v>23273.080335539998</v>
      </c>
      <c r="AK15" s="73">
        <f t="shared" si="7"/>
        <v>25228.210531927489</v>
      </c>
      <c r="AL15" s="73">
        <f t="shared" si="8"/>
        <v>27347.582042293659</v>
      </c>
      <c r="AM15" s="68"/>
      <c r="AN15" s="68"/>
    </row>
    <row r="16" spans="1:40" s="25" customFormat="1" ht="25.5" x14ac:dyDescent="0.25">
      <c r="A16" s="76" t="s">
        <v>96</v>
      </c>
      <c r="B16" s="229"/>
      <c r="C16" s="247"/>
      <c r="D16" s="97"/>
      <c r="E16" s="157"/>
      <c r="F16" s="158"/>
      <c r="G16" s="164"/>
      <c r="H16" s="174"/>
      <c r="I16" s="158"/>
      <c r="J16" s="164"/>
      <c r="K16" s="244"/>
      <c r="L16" s="171"/>
      <c r="M16" s="175"/>
      <c r="N16" s="171"/>
      <c r="O16" s="280"/>
      <c r="P16" s="101"/>
      <c r="Q16" s="37"/>
      <c r="R16" s="170"/>
      <c r="S16" s="37"/>
      <c r="T16" s="276"/>
      <c r="U16" s="78"/>
      <c r="V16" s="72"/>
      <c r="W16" s="69"/>
      <c r="X16" s="70"/>
      <c r="Y16" s="78"/>
      <c r="Z16" s="72"/>
      <c r="AA16" s="69"/>
      <c r="AB16" s="70"/>
      <c r="AC16" s="78"/>
      <c r="AD16" s="72"/>
      <c r="AE16" s="69"/>
      <c r="AF16" s="70"/>
      <c r="AG16" s="67"/>
      <c r="AH16" s="80"/>
      <c r="AI16" s="72"/>
      <c r="AJ16" s="73"/>
      <c r="AK16" s="73"/>
      <c r="AL16" s="73"/>
      <c r="AM16" s="68"/>
      <c r="AN16" s="68"/>
    </row>
    <row r="17" spans="1:40" s="25" customFormat="1" x14ac:dyDescent="0.25">
      <c r="A17" s="76" t="s">
        <v>153</v>
      </c>
      <c r="B17" s="229" t="s">
        <v>95</v>
      </c>
      <c r="C17" s="246">
        <v>3.0200000000000001E-3</v>
      </c>
      <c r="D17" s="97">
        <v>17650.77</v>
      </c>
      <c r="E17" s="157">
        <f t="shared" si="9"/>
        <v>53.305325400000001</v>
      </c>
      <c r="F17" s="182">
        <v>3.0200000000000001E-3</v>
      </c>
      <c r="G17" s="164">
        <v>19133.575886160001</v>
      </c>
      <c r="H17" s="174">
        <f t="shared" si="11"/>
        <v>57.783399176203204</v>
      </c>
      <c r="I17" s="182">
        <v>3.0200000000000001E-3</v>
      </c>
      <c r="J17" s="164">
        <v>20740.953788640003</v>
      </c>
      <c r="K17" s="244">
        <f t="shared" si="10"/>
        <v>62.637680441692808</v>
      </c>
      <c r="L17" s="171"/>
      <c r="M17" s="175"/>
      <c r="N17" s="171"/>
      <c r="O17" s="278">
        <v>3.5999999999999999E-3</v>
      </c>
      <c r="P17" s="101">
        <v>20859.8</v>
      </c>
      <c r="Q17" s="178">
        <f>O17</f>
        <v>3.5999999999999999E-3</v>
      </c>
      <c r="R17" s="170">
        <v>21723.4</v>
      </c>
      <c r="S17" s="178">
        <f>O17</f>
        <v>3.5999999999999999E-3</v>
      </c>
      <c r="T17" s="276">
        <v>22426.799999999999</v>
      </c>
      <c r="U17" s="78">
        <f>O17-C17</f>
        <v>5.7999999999999979E-4</v>
      </c>
      <c r="V17" s="72">
        <f>U17/C17</f>
        <v>0.19205298013245026</v>
      </c>
      <c r="W17" s="69">
        <f t="shared" si="0"/>
        <v>-8957.1691902099992</v>
      </c>
      <c r="X17" s="70">
        <f t="shared" si="1"/>
        <v>-0.30040508587811016</v>
      </c>
      <c r="Y17" s="79">
        <f>Q17-F17</f>
        <v>5.7999999999999979E-4</v>
      </c>
      <c r="Z17" s="72">
        <f>Y17/F17</f>
        <v>0.19205298013245026</v>
      </c>
      <c r="AA17" s="69">
        <f t="shared" si="2"/>
        <v>-10598.43313794116</v>
      </c>
      <c r="AB17" s="70">
        <f t="shared" si="3"/>
        <v>-0.32790321924841975</v>
      </c>
      <c r="AC17" s="79">
        <f>S17-I17</f>
        <v>5.7999999999999979E-4</v>
      </c>
      <c r="AD17" s="72">
        <f>AC17/I17</f>
        <v>0.19205298013245026</v>
      </c>
      <c r="AE17" s="69">
        <f t="shared" si="4"/>
        <v>-12610.33322939726</v>
      </c>
      <c r="AF17" s="70">
        <f t="shared" si="5"/>
        <v>-0.35991338523143762</v>
      </c>
      <c r="AG17" s="67"/>
      <c r="AH17" s="80">
        <f>O17-(C17*0.8)</f>
        <v>1.1839999999999997E-3</v>
      </c>
      <c r="AI17" s="72">
        <f>AH17/(C17*0.8)</f>
        <v>0.49006622516556275</v>
      </c>
      <c r="AJ17" s="73">
        <f t="shared" si="6"/>
        <v>29816.969190209998</v>
      </c>
      <c r="AK17" s="73">
        <f t="shared" si="7"/>
        <v>32321.833137941161</v>
      </c>
      <c r="AL17" s="73">
        <f t="shared" si="8"/>
        <v>35037.133229397259</v>
      </c>
      <c r="AM17" s="68"/>
      <c r="AN17" s="68"/>
    </row>
    <row r="18" spans="1:40" s="25" customFormat="1" ht="25.5" x14ac:dyDescent="0.25">
      <c r="A18" s="76" t="s">
        <v>97</v>
      </c>
      <c r="B18" s="229" t="s">
        <v>98</v>
      </c>
      <c r="C18" s="248">
        <v>1.38E-2</v>
      </c>
      <c r="D18" s="97">
        <v>102172.93</v>
      </c>
      <c r="E18" s="157">
        <f t="shared" si="9"/>
        <v>1409.9864339999999</v>
      </c>
      <c r="F18" s="183">
        <v>1.38E-2</v>
      </c>
      <c r="G18" s="164">
        <v>110658.79550569363</v>
      </c>
      <c r="H18" s="174">
        <f>F18*G18</f>
        <v>1527.0913779785722</v>
      </c>
      <c r="I18" s="183">
        <v>1.38E-2</v>
      </c>
      <c r="J18" s="164">
        <v>119849.45110762352</v>
      </c>
      <c r="K18" s="244">
        <f t="shared" si="10"/>
        <v>1653.9224252852046</v>
      </c>
      <c r="L18" s="171"/>
      <c r="M18" s="175"/>
      <c r="N18" s="171"/>
      <c r="O18" s="278">
        <v>1.3140000000000001E-2</v>
      </c>
      <c r="P18" s="101">
        <v>136862.79999999999</v>
      </c>
      <c r="Q18" s="178">
        <f>O18</f>
        <v>1.3140000000000001E-2</v>
      </c>
      <c r="R18" s="170">
        <v>148462.9</v>
      </c>
      <c r="S18" s="178">
        <f>O18</f>
        <v>1.3140000000000001E-2</v>
      </c>
      <c r="T18" s="276">
        <v>157112.4</v>
      </c>
      <c r="U18" s="78">
        <f>O18-C18</f>
        <v>-6.5999999999999913E-4</v>
      </c>
      <c r="V18" s="72">
        <f>U18/C18</f>
        <v>-4.7826086956521678E-2</v>
      </c>
      <c r="W18" s="69">
        <f t="shared" si="0"/>
        <v>-35735.171979889972</v>
      </c>
      <c r="X18" s="70">
        <f t="shared" si="1"/>
        <v>-0.20704282657535289</v>
      </c>
      <c r="Y18" s="79">
        <f>Q18-F18</f>
        <v>-6.5999999999999913E-4</v>
      </c>
      <c r="Z18" s="72">
        <f>Y18/F18</f>
        <v>-4.7826086956521678E-2</v>
      </c>
      <c r="AA18" s="69">
        <f t="shared" si="2"/>
        <v>-38470.015460289607</v>
      </c>
      <c r="AB18" s="70">
        <f t="shared" si="3"/>
        <v>-0.20579583518271208</v>
      </c>
      <c r="AC18" s="79">
        <f>S18-I18</f>
        <v>-6.5999999999999913E-4</v>
      </c>
      <c r="AD18" s="72">
        <f>AC18/I18</f>
        <v>-4.7826086956521678E-2</v>
      </c>
      <c r="AE18" s="69">
        <f t="shared" si="4"/>
        <v>-45346.041820928484</v>
      </c>
      <c r="AF18" s="70">
        <f t="shared" si="5"/>
        <v>-0.2239770365368928</v>
      </c>
      <c r="AG18" s="67"/>
      <c r="AH18" s="80">
        <f>O18-(C18*0.8)</f>
        <v>2.0999999999999994E-3</v>
      </c>
      <c r="AI18" s="72">
        <f>AH18/(C18*0.8)</f>
        <v>0.19021739130434775</v>
      </c>
      <c r="AJ18" s="73">
        <f t="shared" si="6"/>
        <v>172597.97197988996</v>
      </c>
      <c r="AK18" s="73">
        <f t="shared" si="7"/>
        <v>186932.9154602896</v>
      </c>
      <c r="AL18" s="73">
        <f t="shared" si="8"/>
        <v>202458.44182092848</v>
      </c>
      <c r="AM18" s="68"/>
      <c r="AN18" s="68"/>
    </row>
    <row r="19" spans="1:40" s="25" customFormat="1" x14ac:dyDescent="0.25">
      <c r="A19" s="76" t="s">
        <v>154</v>
      </c>
      <c r="B19" s="229"/>
      <c r="C19" s="249"/>
      <c r="D19" s="164"/>
      <c r="E19" s="157"/>
      <c r="F19" s="172"/>
      <c r="G19" s="164"/>
      <c r="H19" s="174"/>
      <c r="I19" s="172"/>
      <c r="J19" s="164"/>
      <c r="K19" s="244"/>
      <c r="L19" s="171"/>
      <c r="M19" s="175"/>
      <c r="N19" s="171"/>
      <c r="O19" s="281"/>
      <c r="P19" s="170"/>
      <c r="Q19" s="173"/>
      <c r="R19" s="170"/>
      <c r="S19" s="173"/>
      <c r="T19" s="276"/>
      <c r="U19" s="78"/>
      <c r="V19" s="72"/>
      <c r="W19" s="69"/>
      <c r="X19" s="70"/>
      <c r="Y19" s="78"/>
      <c r="Z19" s="72"/>
      <c r="AA19" s="69"/>
      <c r="AB19" s="70"/>
      <c r="AC19" s="78"/>
      <c r="AD19" s="72"/>
      <c r="AE19" s="69"/>
      <c r="AF19" s="70"/>
      <c r="AG19" s="67"/>
      <c r="AH19" s="80"/>
      <c r="AI19" s="72"/>
      <c r="AJ19" s="73"/>
      <c r="AK19" s="73"/>
      <c r="AL19" s="73"/>
      <c r="AM19" s="68"/>
      <c r="AN19" s="68"/>
    </row>
    <row r="20" spans="1:40" s="25" customFormat="1" ht="25.5" x14ac:dyDescent="0.25">
      <c r="A20" s="76" t="s">
        <v>155</v>
      </c>
      <c r="B20" s="229" t="s">
        <v>92</v>
      </c>
      <c r="C20" s="243">
        <v>0.03</v>
      </c>
      <c r="D20" s="97"/>
      <c r="E20" s="157"/>
      <c r="F20" s="158">
        <v>0.03</v>
      </c>
      <c r="G20" s="164"/>
      <c r="H20" s="174"/>
      <c r="I20" s="158">
        <v>0.03</v>
      </c>
      <c r="J20" s="164"/>
      <c r="K20" s="244">
        <f t="shared" si="10"/>
        <v>0</v>
      </c>
      <c r="L20" s="171"/>
      <c r="M20" s="175"/>
      <c r="N20" s="171"/>
      <c r="O20" s="277">
        <v>2.7E-2</v>
      </c>
      <c r="P20" s="101">
        <v>1651.3</v>
      </c>
      <c r="Q20" s="177">
        <f>O20</f>
        <v>2.7E-2</v>
      </c>
      <c r="R20" s="170">
        <v>1687</v>
      </c>
      <c r="S20" s="177">
        <f>O20</f>
        <v>2.7E-2</v>
      </c>
      <c r="T20" s="276">
        <v>1752</v>
      </c>
      <c r="U20" s="78">
        <f>O20-C20</f>
        <v>-2.9999999999999992E-3</v>
      </c>
      <c r="V20" s="72">
        <f>U20/C20</f>
        <v>-9.9999999999999978E-2</v>
      </c>
      <c r="W20" s="69"/>
      <c r="X20" s="70"/>
      <c r="Y20" s="79">
        <f>Q20-F20</f>
        <v>-2.9999999999999992E-3</v>
      </c>
      <c r="Z20" s="72">
        <f>Y20/F20</f>
        <v>-9.9999999999999978E-2</v>
      </c>
      <c r="AA20" s="69"/>
      <c r="AB20" s="70"/>
      <c r="AC20" s="79">
        <f>S20-I20</f>
        <v>-2.9999999999999992E-3</v>
      </c>
      <c r="AD20" s="72">
        <f>AC20/I20</f>
        <v>-9.9999999999999978E-2</v>
      </c>
      <c r="AE20" s="69"/>
      <c r="AF20" s="70"/>
      <c r="AG20" s="67"/>
      <c r="AH20" s="80">
        <f>O20-(C20*0.8)</f>
        <v>2.9999999999999992E-3</v>
      </c>
      <c r="AI20" s="72">
        <f>AH20/(C20*0.8)</f>
        <v>0.12499999999999996</v>
      </c>
      <c r="AJ20" s="73"/>
      <c r="AK20" s="73"/>
      <c r="AL20" s="73"/>
      <c r="AM20" s="68"/>
      <c r="AN20" s="68"/>
    </row>
    <row r="21" spans="1:40" s="25" customFormat="1" ht="38.25" x14ac:dyDescent="0.25">
      <c r="A21" s="76" t="s">
        <v>156</v>
      </c>
      <c r="B21" s="229" t="s">
        <v>92</v>
      </c>
      <c r="C21" s="250">
        <v>2.1999999999999999E-2</v>
      </c>
      <c r="D21" s="185">
        <v>506.36</v>
      </c>
      <c r="E21" s="157">
        <f t="shared" si="9"/>
        <v>11.13992</v>
      </c>
      <c r="F21" s="184">
        <v>2.1999999999999999E-2</v>
      </c>
      <c r="G21" s="164">
        <v>548.33655528729014</v>
      </c>
      <c r="H21" s="174">
        <f t="shared" si="11"/>
        <v>12.063404216320382</v>
      </c>
      <c r="I21" s="184">
        <v>2.1999999999999999E-2</v>
      </c>
      <c r="J21" s="164">
        <v>593.79091403783002</v>
      </c>
      <c r="K21" s="244">
        <f t="shared" si="10"/>
        <v>13.06340010883226</v>
      </c>
      <c r="L21" s="171"/>
      <c r="M21" s="175"/>
      <c r="N21" s="171"/>
      <c r="O21" s="279">
        <v>1.9800000000000002E-2</v>
      </c>
      <c r="P21" s="186">
        <v>799</v>
      </c>
      <c r="Q21" s="181">
        <f>O21</f>
        <v>1.9800000000000002E-2</v>
      </c>
      <c r="R21" s="170">
        <v>818.3</v>
      </c>
      <c r="S21" s="181">
        <f>O21</f>
        <v>1.9800000000000002E-2</v>
      </c>
      <c r="T21" s="276">
        <v>849.8</v>
      </c>
      <c r="U21" s="78">
        <f>O21-C21</f>
        <v>-2.1999999999999971E-3</v>
      </c>
      <c r="V21" s="72">
        <f>U21/C21</f>
        <v>-9.9999999999999881E-2</v>
      </c>
      <c r="W21" s="69">
        <f t="shared" si="0"/>
        <v>-56.380276279999975</v>
      </c>
      <c r="X21" s="70">
        <f t="shared" si="1"/>
        <v>-6.5912527846906391E-2</v>
      </c>
      <c r="Y21" s="79">
        <f>Q21-F21</f>
        <v>-2.1999999999999971E-3</v>
      </c>
      <c r="Z21" s="72">
        <f>Y21/F21</f>
        <v>-9.9999999999999881E-2</v>
      </c>
      <c r="AA21" s="69">
        <f t="shared" si="2"/>
        <v>-107.99013775982644</v>
      </c>
      <c r="AB21" s="70">
        <f t="shared" si="3"/>
        <v>-0.11658349080666421</v>
      </c>
      <c r="AC21" s="79">
        <f>S21-I21</f>
        <v>-2.1999999999999971E-3</v>
      </c>
      <c r="AD21" s="72">
        <f>AC21/I21</f>
        <v>-9.9999999999999881E-2</v>
      </c>
      <c r="AE21" s="69">
        <f t="shared" si="4"/>
        <v>-153.27495872942723</v>
      </c>
      <c r="AF21" s="70">
        <f t="shared" si="5"/>
        <v>-0.15280508938591911</v>
      </c>
      <c r="AG21" s="67"/>
      <c r="AH21" s="80">
        <f>O21-(C21*0.8)</f>
        <v>2.2000000000000006E-3</v>
      </c>
      <c r="AI21" s="72">
        <f>AH21/(C21*0.8)</f>
        <v>0.12500000000000003</v>
      </c>
      <c r="AJ21" s="73">
        <f t="shared" si="6"/>
        <v>855.38027627999998</v>
      </c>
      <c r="AK21" s="73">
        <f t="shared" si="7"/>
        <v>926.29013775982639</v>
      </c>
      <c r="AL21" s="73">
        <f t="shared" si="8"/>
        <v>1003.0749587294272</v>
      </c>
      <c r="AM21" s="68"/>
      <c r="AN21" s="68"/>
    </row>
    <row r="22" spans="1:40" s="25" customFormat="1" ht="25.5" x14ac:dyDescent="0.25">
      <c r="A22" s="76" t="s">
        <v>157</v>
      </c>
      <c r="B22" s="229" t="s">
        <v>92</v>
      </c>
      <c r="C22" s="250">
        <v>8.0000000000000002E-3</v>
      </c>
      <c r="D22" s="185">
        <v>2514.04</v>
      </c>
      <c r="E22" s="157">
        <f t="shared" si="9"/>
        <v>20.11232</v>
      </c>
      <c r="F22" s="184">
        <v>8.0000000000000002E-3</v>
      </c>
      <c r="G22" s="164">
        <v>2702.987288301757</v>
      </c>
      <c r="H22" s="174">
        <f t="shared" si="11"/>
        <v>21.623898306414056</v>
      </c>
      <c r="I22" s="184">
        <v>8.0000000000000002E-3</v>
      </c>
      <c r="J22" s="164">
        <v>2906.1357039286522</v>
      </c>
      <c r="K22" s="244">
        <f t="shared" si="10"/>
        <v>23.249085631429217</v>
      </c>
      <c r="L22" s="171"/>
      <c r="M22" s="175"/>
      <c r="N22" s="171"/>
      <c r="O22" s="279">
        <v>7.1999999999999998E-3</v>
      </c>
      <c r="P22" s="186">
        <v>3995.4</v>
      </c>
      <c r="Q22" s="181">
        <f>O22</f>
        <v>7.1999999999999998E-3</v>
      </c>
      <c r="R22" s="170">
        <v>4075.8</v>
      </c>
      <c r="S22" s="181">
        <f>O22</f>
        <v>7.1999999999999998E-3</v>
      </c>
      <c r="T22" s="276">
        <v>4232.8999999999996</v>
      </c>
      <c r="U22" s="78">
        <f>O22-C22</f>
        <v>-8.0000000000000036E-4</v>
      </c>
      <c r="V22" s="72">
        <f>U22/C22</f>
        <v>-0.10000000000000005</v>
      </c>
      <c r="W22" s="69">
        <f t="shared" si="0"/>
        <v>-251.49989291999964</v>
      </c>
      <c r="X22" s="70">
        <f t="shared" si="1"/>
        <v>-5.9219642388857512E-2</v>
      </c>
      <c r="Y22" s="79">
        <f>Q22-F22</f>
        <v>-8.0000000000000036E-4</v>
      </c>
      <c r="Z22" s="72">
        <f>Y22/F22</f>
        <v>-0.10000000000000005</v>
      </c>
      <c r="AA22" s="69">
        <f t="shared" si="2"/>
        <v>-490.28344547137294</v>
      </c>
      <c r="AB22" s="70">
        <f t="shared" si="3"/>
        <v>-0.1073750515789707</v>
      </c>
      <c r="AC22" s="79">
        <f>S22-I22</f>
        <v>-8.0000000000000036E-4</v>
      </c>
      <c r="AD22" s="72">
        <f>AC22/I22</f>
        <v>-0.10000000000000005</v>
      </c>
      <c r="AE22" s="69">
        <f t="shared" si="4"/>
        <v>-676.35657898266618</v>
      </c>
      <c r="AF22" s="70">
        <f t="shared" si="5"/>
        <v>-0.13777169070328485</v>
      </c>
      <c r="AG22" s="67"/>
      <c r="AH22" s="80">
        <f>O22-(C22*0.8)</f>
        <v>7.999999999999995E-4</v>
      </c>
      <c r="AI22" s="72">
        <f>AH22/(C22*0.8)</f>
        <v>0.12499999999999992</v>
      </c>
      <c r="AJ22" s="73">
        <f t="shared" si="6"/>
        <v>4246.8998929199997</v>
      </c>
      <c r="AK22" s="73">
        <f t="shared" si="7"/>
        <v>4566.0834454713731</v>
      </c>
      <c r="AL22" s="73">
        <f t="shared" si="8"/>
        <v>4909.2565789826658</v>
      </c>
      <c r="AM22" s="68"/>
      <c r="AN22" s="68"/>
    </row>
    <row r="23" spans="1:40" s="25" customFormat="1" ht="51" x14ac:dyDescent="0.25">
      <c r="A23" s="76" t="s">
        <v>99</v>
      </c>
      <c r="B23" s="229" t="s">
        <v>100</v>
      </c>
      <c r="C23" s="245">
        <v>9.1999999999999998E-2</v>
      </c>
      <c r="D23" s="97">
        <v>2992.3</v>
      </c>
      <c r="E23" s="157">
        <f t="shared" si="9"/>
        <v>275.29160000000002</v>
      </c>
      <c r="F23" s="179">
        <v>9.1999999999999998E-2</v>
      </c>
      <c r="G23" s="164">
        <v>3247.9835528033245</v>
      </c>
      <c r="H23" s="174">
        <f>F23*G23</f>
        <v>298.81448685790588</v>
      </c>
      <c r="I23" s="179">
        <v>9.1999999999999998E-2</v>
      </c>
      <c r="J23" s="164">
        <v>3515.3315750016718</v>
      </c>
      <c r="K23" s="244">
        <f t="shared" si="10"/>
        <v>323.4105049001538</v>
      </c>
      <c r="L23" s="336" t="s">
        <v>101</v>
      </c>
      <c r="M23" s="337"/>
      <c r="N23" s="171"/>
      <c r="O23" s="278">
        <v>0.13875000000000001</v>
      </c>
      <c r="P23" s="101">
        <v>4724.1000000000004</v>
      </c>
      <c r="Q23" s="178">
        <v>0.13877</v>
      </c>
      <c r="R23" s="170">
        <v>4913.1000000000004</v>
      </c>
      <c r="S23" s="181">
        <v>0.13880000000000001</v>
      </c>
      <c r="T23" s="276">
        <v>4913.1000000000004</v>
      </c>
      <c r="U23" s="78">
        <f>O23-C23</f>
        <v>4.6750000000000014E-2</v>
      </c>
      <c r="V23" s="72">
        <f>U23/C23</f>
        <v>0.50815217391304368</v>
      </c>
      <c r="W23" s="69">
        <f t="shared" si="0"/>
        <v>-330.71159790000002</v>
      </c>
      <c r="X23" s="70">
        <f t="shared" si="1"/>
        <v>-6.5425108630634762E-2</v>
      </c>
      <c r="Y23" s="79">
        <f>Q23-F23</f>
        <v>4.6770000000000006E-2</v>
      </c>
      <c r="Z23" s="72">
        <f>Y23/F23</f>
        <v>0.50836956521739141</v>
      </c>
      <c r="AA23" s="69">
        <f t="shared" si="2"/>
        <v>-573.6309201947297</v>
      </c>
      <c r="AB23" s="70">
        <f t="shared" si="3"/>
        <v>-0.10454876109987382</v>
      </c>
      <c r="AC23" s="79">
        <f>S23-I23</f>
        <v>4.6800000000000008E-2</v>
      </c>
      <c r="AD23" s="72">
        <f>AC23/I23</f>
        <v>0.5086956521739131</v>
      </c>
      <c r="AE23" s="69">
        <f t="shared" si="4"/>
        <v>-1025.254715697798</v>
      </c>
      <c r="AF23" s="70">
        <f t="shared" si="5"/>
        <v>-0.1726496251541827</v>
      </c>
      <c r="AG23" s="67"/>
      <c r="AH23" s="80">
        <f>O23-(C23*0.8)</f>
        <v>6.5150000000000013E-2</v>
      </c>
      <c r="AI23" s="72">
        <f>AH23/(C23*0.8)</f>
        <v>0.88519021739130455</v>
      </c>
      <c r="AJ23" s="73">
        <f t="shared" si="6"/>
        <v>5054.8115979000004</v>
      </c>
      <c r="AK23" s="73">
        <f t="shared" si="7"/>
        <v>5486.7309201947301</v>
      </c>
      <c r="AL23" s="73">
        <f t="shared" si="8"/>
        <v>5938.3547156977984</v>
      </c>
      <c r="AM23" s="68"/>
      <c r="AN23" s="68"/>
    </row>
    <row r="24" spans="1:40" s="89" customFormat="1" ht="25.5" x14ac:dyDescent="0.25">
      <c r="A24" s="76" t="s">
        <v>102</v>
      </c>
      <c r="B24" s="230"/>
      <c r="C24" s="241"/>
      <c r="D24" s="164"/>
      <c r="E24" s="210">
        <v>4380.7795998000001</v>
      </c>
      <c r="F24" s="172"/>
      <c r="G24" s="164"/>
      <c r="H24" s="211">
        <v>4707.5670557269468</v>
      </c>
      <c r="I24" s="172"/>
      <c r="J24" s="164"/>
      <c r="K24" s="251">
        <v>5058.2297101588438</v>
      </c>
      <c r="L24" s="187">
        <v>4380.78</v>
      </c>
      <c r="M24" s="188" t="s">
        <v>103</v>
      </c>
      <c r="N24" s="175"/>
      <c r="O24" s="282"/>
      <c r="P24" s="170">
        <v>8323.6</v>
      </c>
      <c r="Q24" s="189"/>
      <c r="R24" s="170">
        <v>8918.2999999999993</v>
      </c>
      <c r="S24" s="189"/>
      <c r="T24" s="276">
        <v>9299.4</v>
      </c>
      <c r="U24" s="81"/>
      <c r="V24" s="82"/>
      <c r="W24" s="83">
        <f>P24-AJ24</f>
        <v>923.26730310705534</v>
      </c>
      <c r="X24" s="84">
        <f>W24/AJ24</f>
        <v>0.12476024267053457</v>
      </c>
      <c r="Y24" s="81"/>
      <c r="Z24" s="82"/>
      <c r="AA24" s="83">
        <f>R24-AK24</f>
        <v>965.93407707097322</v>
      </c>
      <c r="AB24" s="84">
        <f>AA24/AK24</f>
        <v>0.12146499374304434</v>
      </c>
      <c r="AC24" s="81"/>
      <c r="AD24" s="82"/>
      <c r="AE24" s="83">
        <f>T24-AL24</f>
        <v>754.66912283084093</v>
      </c>
      <c r="AF24" s="84">
        <f>AE24/AL24</f>
        <v>8.831982348879551E-2</v>
      </c>
      <c r="AG24" s="85"/>
      <c r="AH24" s="86"/>
      <c r="AI24" s="82"/>
      <c r="AJ24" s="87">
        <f>E24*1.629*1.037</f>
        <v>7400.332696892945</v>
      </c>
      <c r="AK24" s="87">
        <f>H24*1.629*1.037</f>
        <v>7952.3659229290261</v>
      </c>
      <c r="AL24" s="87">
        <f>K24*1.629*1.037</f>
        <v>8544.7308771691587</v>
      </c>
      <c r="AM24" s="88"/>
      <c r="AN24" s="88"/>
    </row>
    <row r="25" spans="1:40" s="25" customFormat="1" x14ac:dyDescent="0.25">
      <c r="A25" s="223"/>
      <c r="B25" s="231"/>
      <c r="C25" s="252"/>
      <c r="D25" s="225"/>
      <c r="E25" s="224"/>
      <c r="F25" s="224"/>
      <c r="G25" s="225"/>
      <c r="H25" s="225"/>
      <c r="I25" s="224"/>
      <c r="J25" s="225"/>
      <c r="K25" s="253"/>
      <c r="L25" s="190"/>
      <c r="M25" s="191"/>
      <c r="N25" s="171"/>
      <c r="O25" s="283"/>
      <c r="P25" s="100"/>
      <c r="Q25" s="99"/>
      <c r="R25" s="101"/>
      <c r="S25" s="99"/>
      <c r="T25" s="284"/>
      <c r="U25" s="75"/>
      <c r="V25" s="65"/>
      <c r="W25" s="65"/>
      <c r="X25" s="66"/>
      <c r="Y25" s="75"/>
      <c r="Z25" s="65"/>
      <c r="AA25" s="65"/>
      <c r="AB25" s="66"/>
      <c r="AC25" s="75"/>
      <c r="AD25" s="65"/>
      <c r="AE25" s="65"/>
      <c r="AF25" s="66"/>
      <c r="AG25" s="67"/>
      <c r="AH25" s="67"/>
      <c r="AI25" s="67"/>
      <c r="AJ25" s="68"/>
      <c r="AK25" s="68"/>
      <c r="AL25" s="68"/>
      <c r="AM25" s="68"/>
      <c r="AN25" s="68"/>
    </row>
    <row r="26" spans="1:40" s="95" customFormat="1" ht="18.75" x14ac:dyDescent="0.25">
      <c r="A26" s="299" t="s">
        <v>104</v>
      </c>
      <c r="B26" s="328"/>
      <c r="C26" s="241"/>
      <c r="D26" s="106"/>
      <c r="E26" s="152"/>
      <c r="F26" s="152"/>
      <c r="G26" s="106"/>
      <c r="H26" s="106"/>
      <c r="I26" s="152"/>
      <c r="J26" s="106"/>
      <c r="K26" s="254"/>
      <c r="L26" s="190"/>
      <c r="M26" s="190"/>
      <c r="N26" s="193"/>
      <c r="O26" s="285"/>
      <c r="P26" s="195"/>
      <c r="Q26" s="194"/>
      <c r="R26" s="101"/>
      <c r="S26" s="194"/>
      <c r="T26" s="284"/>
      <c r="U26" s="90"/>
      <c r="V26" s="91"/>
      <c r="W26" s="91"/>
      <c r="X26" s="92"/>
      <c r="Y26" s="90"/>
      <c r="Z26" s="91"/>
      <c r="AA26" s="91"/>
      <c r="AB26" s="92"/>
      <c r="AC26" s="90"/>
      <c r="AD26" s="91"/>
      <c r="AE26" s="91"/>
      <c r="AF26" s="92"/>
      <c r="AG26" s="93"/>
      <c r="AH26" s="93"/>
      <c r="AI26" s="93"/>
      <c r="AJ26" s="94"/>
      <c r="AK26" s="94"/>
      <c r="AL26" s="94"/>
      <c r="AM26" s="94"/>
      <c r="AN26" s="94"/>
    </row>
    <row r="27" spans="1:40" s="25" customFormat="1" ht="25.5" x14ac:dyDescent="0.25">
      <c r="A27" s="76" t="s">
        <v>105</v>
      </c>
      <c r="B27" s="229" t="s">
        <v>86</v>
      </c>
      <c r="C27" s="255">
        <v>0.28999999999999998</v>
      </c>
      <c r="D27" s="97">
        <v>3657.2568000000006</v>
      </c>
      <c r="E27" s="156">
        <v>1060.604472</v>
      </c>
      <c r="F27" s="151">
        <v>0.28999999999999998</v>
      </c>
      <c r="G27" s="97">
        <v>3886.1</v>
      </c>
      <c r="H27" s="104">
        <v>1126.9689999999998</v>
      </c>
      <c r="I27" s="158">
        <v>0.28999999999999998</v>
      </c>
      <c r="J27" s="97">
        <v>4116.8999999999996</v>
      </c>
      <c r="K27" s="256">
        <v>1193.9009999999998</v>
      </c>
      <c r="L27" s="187">
        <f>E27+E28+E51+E61+E67</f>
        <v>10736.079946100001</v>
      </c>
      <c r="M27" s="196" t="s">
        <v>106</v>
      </c>
      <c r="N27" s="193"/>
      <c r="O27" s="283">
        <v>0.28999999999999998</v>
      </c>
      <c r="P27" s="100">
        <v>6177.2</v>
      </c>
      <c r="Q27" s="99">
        <v>0.28999999999999998</v>
      </c>
      <c r="R27" s="101">
        <v>6563.6</v>
      </c>
      <c r="S27" s="102">
        <v>0.28999999999999998</v>
      </c>
      <c r="T27" s="284">
        <v>6953.4</v>
      </c>
      <c r="U27" s="78">
        <f>O27-C27</f>
        <v>0</v>
      </c>
      <c r="V27" s="72">
        <f>U27/C27</f>
        <v>0</v>
      </c>
      <c r="W27" s="69">
        <f>P27-AJ27</f>
        <v>-0.90516630640013318</v>
      </c>
      <c r="X27" s="70">
        <f>W27/AJ27</f>
        <v>-1.4651196152125229E-4</v>
      </c>
      <c r="Y27" s="79">
        <f>Q27-F27</f>
        <v>0</v>
      </c>
      <c r="Z27" s="72">
        <f>Y27/F27</f>
        <v>0</v>
      </c>
      <c r="AA27" s="69">
        <f>R27-(G27*1.629*1.037)</f>
        <v>-1.0838052999988577</v>
      </c>
      <c r="AB27" s="70">
        <f>AA27/G27</f>
        <v>-2.7889279740584587E-4</v>
      </c>
      <c r="AC27" s="79">
        <f>S27-I27</f>
        <v>0</v>
      </c>
      <c r="AD27" s="72">
        <f>AC27/I27</f>
        <v>0</v>
      </c>
      <c r="AE27" s="69">
        <f>T27-(J27*1.629*1.037)</f>
        <v>-1.168013699999392</v>
      </c>
      <c r="AF27" s="70">
        <f>AE27/J27</f>
        <v>-2.8371194345245014E-4</v>
      </c>
      <c r="AG27" s="67"/>
      <c r="AH27" s="67"/>
      <c r="AI27" s="67"/>
      <c r="AJ27" s="103">
        <f>D27*1.629*1.037</f>
        <v>6178.1051663064</v>
      </c>
      <c r="AK27" s="68"/>
      <c r="AL27" s="68"/>
      <c r="AM27" s="68"/>
      <c r="AN27" s="68"/>
    </row>
    <row r="28" spans="1:40" s="25" customFormat="1" ht="25.5" x14ac:dyDescent="0.25">
      <c r="A28" s="76" t="s">
        <v>107</v>
      </c>
      <c r="B28" s="229"/>
      <c r="C28" s="255"/>
      <c r="D28" s="97"/>
      <c r="E28" s="157"/>
      <c r="F28" s="157"/>
      <c r="G28" s="97"/>
      <c r="H28" s="104"/>
      <c r="I28" s="157"/>
      <c r="J28" s="97"/>
      <c r="K28" s="256"/>
      <c r="L28" s="197"/>
      <c r="M28" s="171"/>
      <c r="N28" s="193"/>
      <c r="O28" s="283"/>
      <c r="P28" s="100"/>
      <c r="Q28" s="105"/>
      <c r="R28" s="101"/>
      <c r="S28" s="105"/>
      <c r="T28" s="284"/>
      <c r="U28" s="78"/>
      <c r="V28" s="65"/>
      <c r="W28" s="65"/>
      <c r="X28" s="66"/>
      <c r="Y28" s="78"/>
      <c r="Z28" s="65"/>
      <c r="AA28" s="65"/>
      <c r="AB28" s="66"/>
      <c r="AC28" s="78"/>
      <c r="AD28" s="65"/>
      <c r="AE28" s="65"/>
      <c r="AF28" s="66"/>
      <c r="AG28" s="67"/>
      <c r="AH28" s="67"/>
      <c r="AI28" s="67"/>
      <c r="AJ28" s="103"/>
      <c r="AK28" s="68"/>
      <c r="AL28" s="68"/>
      <c r="AM28" s="68"/>
      <c r="AN28" s="68"/>
    </row>
    <row r="29" spans="1:40" s="25" customFormat="1" x14ac:dyDescent="0.25">
      <c r="A29" s="76" t="s">
        <v>159</v>
      </c>
      <c r="B29" s="229"/>
      <c r="C29" s="255"/>
      <c r="D29" s="97"/>
      <c r="E29" s="157"/>
      <c r="F29" s="151"/>
      <c r="G29" s="97"/>
      <c r="H29" s="104"/>
      <c r="I29" s="151"/>
      <c r="J29" s="97"/>
      <c r="K29" s="256"/>
      <c r="L29" s="323" t="s">
        <v>108</v>
      </c>
      <c r="M29" s="325"/>
      <c r="N29" s="114"/>
      <c r="O29" s="283">
        <v>5.4227030000000003</v>
      </c>
      <c r="P29" s="100">
        <v>2168.8000000000002</v>
      </c>
      <c r="Q29" s="99">
        <f>O29</f>
        <v>5.4227030000000003</v>
      </c>
      <c r="R29" s="101">
        <v>2377.8000000000002</v>
      </c>
      <c r="S29" s="99">
        <v>5.4227030000000003</v>
      </c>
      <c r="T29" s="284">
        <v>2438.6</v>
      </c>
      <c r="U29" s="78"/>
      <c r="V29" s="72"/>
      <c r="W29" s="69"/>
      <c r="X29" s="70"/>
      <c r="Y29" s="79"/>
      <c r="Z29" s="72"/>
      <c r="AA29" s="69"/>
      <c r="AB29" s="70"/>
      <c r="AC29" s="79"/>
      <c r="AD29" s="72"/>
      <c r="AE29" s="69"/>
      <c r="AF29" s="70"/>
      <c r="AG29" s="67"/>
      <c r="AH29" s="67"/>
      <c r="AI29" s="67"/>
      <c r="AJ29" s="103"/>
      <c r="AK29" s="68"/>
      <c r="AL29" s="68"/>
      <c r="AM29" s="68"/>
      <c r="AN29" s="68"/>
    </row>
    <row r="30" spans="1:40" s="25" customFormat="1" ht="25.5" x14ac:dyDescent="0.25">
      <c r="A30" s="76" t="s">
        <v>109</v>
      </c>
      <c r="B30" s="229" t="s">
        <v>110</v>
      </c>
      <c r="C30" s="255">
        <v>0.31141200000000002</v>
      </c>
      <c r="D30" s="97">
        <v>2228</v>
      </c>
      <c r="E30" s="157">
        <v>693.82593600000007</v>
      </c>
      <c r="F30" s="151">
        <v>0.31141200000000002</v>
      </c>
      <c r="G30" s="97">
        <v>2365.9</v>
      </c>
      <c r="H30" s="104">
        <v>736.76965080000014</v>
      </c>
      <c r="I30" s="151">
        <v>0.31141200000000002</v>
      </c>
      <c r="J30" s="97">
        <v>2505</v>
      </c>
      <c r="K30" s="256">
        <v>780.08706000000006</v>
      </c>
      <c r="L30" s="171"/>
      <c r="M30" s="171"/>
      <c r="N30" s="171"/>
      <c r="O30" s="283">
        <v>0.31141200000000002</v>
      </c>
      <c r="P30" s="100">
        <v>3763.1</v>
      </c>
      <c r="Q30" s="99">
        <v>0.31141200000000002</v>
      </c>
      <c r="R30" s="101">
        <v>3996</v>
      </c>
      <c r="S30" s="99">
        <v>0.31141200000000002</v>
      </c>
      <c r="T30" s="284">
        <v>4230.8999999999996</v>
      </c>
      <c r="U30" s="78">
        <f t="shared" ref="U30:U35" si="12">O30-C30</f>
        <v>0</v>
      </c>
      <c r="V30" s="72">
        <f t="shared" ref="V30:V35" si="13">U30/C30</f>
        <v>0</v>
      </c>
      <c r="W30" s="69">
        <f t="shared" ref="W30:W35" si="14">P30-AJ30</f>
        <v>-0.60024399999974776</v>
      </c>
      <c r="X30" s="70">
        <f t="shared" ref="X30:X35" si="15">W30/AJ30</f>
        <v>-1.5948241387093521E-4</v>
      </c>
      <c r="Y30" s="79">
        <f t="shared" ref="Y30:Y35" si="16">Q30-F30</f>
        <v>0</v>
      </c>
      <c r="Z30" s="72">
        <f t="shared" ref="Z30:Z35" si="17">Y30/F30</f>
        <v>0</v>
      </c>
      <c r="AA30" s="69">
        <f t="shared" ref="AA30:AA35" si="18">R30-(G30*1.629*1.037)</f>
        <v>-0.65099069999996573</v>
      </c>
      <c r="AB30" s="70">
        <f t="shared" ref="AB30:AB35" si="19">AA30/G30</f>
        <v>-2.7515562787943943E-4</v>
      </c>
      <c r="AC30" s="79">
        <f t="shared" ref="AC30:AC35" si="20">S30-I30</f>
        <v>0</v>
      </c>
      <c r="AD30" s="72">
        <f t="shared" ref="AD30:AD35" si="21">AC30/I30</f>
        <v>0</v>
      </c>
      <c r="AE30" s="69">
        <f t="shared" ref="AE30:AE35" si="22">T30-(J30*1.629*1.037)</f>
        <v>-0.72886500000004162</v>
      </c>
      <c r="AF30" s="70">
        <f t="shared" ref="AF30:AF35" si="23">AE30/J30</f>
        <v>-2.9096407185630406E-4</v>
      </c>
      <c r="AG30" s="67"/>
      <c r="AH30" s="67"/>
      <c r="AI30" s="67"/>
      <c r="AJ30" s="103">
        <f t="shared" ref="AJ30:AJ35" si="24">D30*1.629*1.037</f>
        <v>3763.7002439999997</v>
      </c>
      <c r="AK30" s="68"/>
      <c r="AL30" s="68"/>
      <c r="AM30" s="68"/>
      <c r="AN30" s="68"/>
    </row>
    <row r="31" spans="1:40" s="25" customFormat="1" ht="25.5" x14ac:dyDescent="0.25">
      <c r="A31" s="76" t="s">
        <v>111</v>
      </c>
      <c r="B31" s="229" t="s">
        <v>110</v>
      </c>
      <c r="C31" s="255">
        <v>0.38859100000000002</v>
      </c>
      <c r="D31" s="97">
        <v>2722.9</v>
      </c>
      <c r="E31" s="157">
        <v>1058.0944339</v>
      </c>
      <c r="F31" s="151">
        <v>0.38859100000000002</v>
      </c>
      <c r="G31" s="97">
        <v>2891.4</v>
      </c>
      <c r="H31" s="104">
        <v>1123.5720174</v>
      </c>
      <c r="I31" s="151">
        <v>0.38859100000000002</v>
      </c>
      <c r="J31" s="97">
        <v>3061.4</v>
      </c>
      <c r="K31" s="256">
        <v>1189.6324874000002</v>
      </c>
      <c r="L31" s="171"/>
      <c r="M31" s="171"/>
      <c r="N31" s="171"/>
      <c r="O31" s="283">
        <v>0.38859100000000002</v>
      </c>
      <c r="P31" s="100">
        <v>4599</v>
      </c>
      <c r="Q31" s="99">
        <v>0.38859100000000002</v>
      </c>
      <c r="R31" s="101">
        <v>4883.6000000000004</v>
      </c>
      <c r="S31" s="99">
        <v>0.38859100000000002</v>
      </c>
      <c r="T31" s="284">
        <v>5170.7</v>
      </c>
      <c r="U31" s="78">
        <f t="shared" si="12"/>
        <v>0</v>
      </c>
      <c r="V31" s="72">
        <f t="shared" si="13"/>
        <v>0</v>
      </c>
      <c r="W31" s="69">
        <f t="shared" si="14"/>
        <v>-0.72145170000021608</v>
      </c>
      <c r="X31" s="70">
        <f t="shared" si="15"/>
        <v>-1.5684682378616131E-4</v>
      </c>
      <c r="Y31" s="79">
        <f t="shared" si="16"/>
        <v>0</v>
      </c>
      <c r="Z31" s="72">
        <f t="shared" si="17"/>
        <v>0</v>
      </c>
      <c r="AA31" s="69">
        <f t="shared" si="18"/>
        <v>-0.76395219999994879</v>
      </c>
      <c r="AB31" s="70">
        <f t="shared" si="19"/>
        <v>-2.6421532821468795E-4</v>
      </c>
      <c r="AC31" s="79">
        <f t="shared" si="20"/>
        <v>0</v>
      </c>
      <c r="AD31" s="72">
        <f t="shared" si="21"/>
        <v>0</v>
      </c>
      <c r="AE31" s="69">
        <f t="shared" si="22"/>
        <v>-0.84036219999961759</v>
      </c>
      <c r="AF31" s="70">
        <f t="shared" si="23"/>
        <v>-2.74502580518592E-4</v>
      </c>
      <c r="AG31" s="67"/>
      <c r="AH31" s="67"/>
      <c r="AI31" s="67"/>
      <c r="AJ31" s="103">
        <f t="shared" si="24"/>
        <v>4599.7214517000002</v>
      </c>
      <c r="AK31" s="68"/>
      <c r="AL31" s="68"/>
      <c r="AM31" s="68"/>
      <c r="AN31" s="68"/>
    </row>
    <row r="32" spans="1:40" s="25" customFormat="1" ht="25.5" x14ac:dyDescent="0.25">
      <c r="A32" s="76" t="s">
        <v>112</v>
      </c>
      <c r="B32" s="229" t="s">
        <v>110</v>
      </c>
      <c r="C32" s="255">
        <v>5.0757999999999998E-2</v>
      </c>
      <c r="D32" s="97">
        <v>1177.4000000000001</v>
      </c>
      <c r="E32" s="157">
        <v>59.762469200000005</v>
      </c>
      <c r="F32" s="151">
        <v>5.0757999999999998E-2</v>
      </c>
      <c r="G32" s="97">
        <v>1250.3</v>
      </c>
      <c r="H32" s="104">
        <v>63.462727399999999</v>
      </c>
      <c r="I32" s="151">
        <v>5.0757999999999998E-2</v>
      </c>
      <c r="J32" s="97">
        <v>1323.8</v>
      </c>
      <c r="K32" s="256">
        <v>67.1934404</v>
      </c>
      <c r="L32" s="171"/>
      <c r="M32" s="171"/>
      <c r="N32" s="171"/>
      <c r="O32" s="283">
        <v>5.0757999999999998E-2</v>
      </c>
      <c r="P32" s="100">
        <v>1988.6</v>
      </c>
      <c r="Q32" s="99">
        <v>5.0757999999999998E-2</v>
      </c>
      <c r="R32" s="101">
        <v>2111.8000000000002</v>
      </c>
      <c r="S32" s="99">
        <v>5.0757999999999998E-2</v>
      </c>
      <c r="T32" s="284">
        <v>2235.9</v>
      </c>
      <c r="U32" s="78">
        <f t="shared" si="12"/>
        <v>0</v>
      </c>
      <c r="V32" s="72">
        <f t="shared" si="13"/>
        <v>0</v>
      </c>
      <c r="W32" s="69">
        <f t="shared" si="14"/>
        <v>-0.35003020000021934</v>
      </c>
      <c r="X32" s="70">
        <f t="shared" si="15"/>
        <v>-1.7598742788174616E-4</v>
      </c>
      <c r="Y32" s="79">
        <f t="shared" si="16"/>
        <v>0</v>
      </c>
      <c r="Z32" s="72">
        <f t="shared" si="17"/>
        <v>0</v>
      </c>
      <c r="AA32" s="69">
        <f t="shared" si="18"/>
        <v>-0.29803189999938695</v>
      </c>
      <c r="AB32" s="70">
        <f t="shared" si="19"/>
        <v>-2.3836831160472442E-4</v>
      </c>
      <c r="AC32" s="79">
        <f t="shared" si="20"/>
        <v>0</v>
      </c>
      <c r="AD32" s="72">
        <f t="shared" si="21"/>
        <v>0</v>
      </c>
      <c r="AE32" s="69">
        <f t="shared" si="22"/>
        <v>-0.35959739999952944</v>
      </c>
      <c r="AF32" s="70">
        <f t="shared" si="23"/>
        <v>-2.7164027798725596E-4</v>
      </c>
      <c r="AG32" s="67"/>
      <c r="AH32" s="67"/>
      <c r="AI32" s="67"/>
      <c r="AJ32" s="103">
        <f t="shared" si="24"/>
        <v>1988.9500302000001</v>
      </c>
      <c r="AK32" s="68"/>
      <c r="AL32" s="68"/>
      <c r="AM32" s="68"/>
      <c r="AN32" s="68"/>
    </row>
    <row r="33" spans="1:40" s="25" customFormat="1" x14ac:dyDescent="0.25">
      <c r="A33" s="76" t="s">
        <v>113</v>
      </c>
      <c r="B33" s="229" t="s">
        <v>92</v>
      </c>
      <c r="C33" s="255">
        <v>2.133264</v>
      </c>
      <c r="D33" s="97">
        <v>385.8</v>
      </c>
      <c r="E33" s="157">
        <v>823.01325120000001</v>
      </c>
      <c r="F33" s="151">
        <v>2.133264</v>
      </c>
      <c r="G33" s="97">
        <v>409.7</v>
      </c>
      <c r="H33" s="104">
        <v>873.99826080000003</v>
      </c>
      <c r="I33" s="151">
        <v>2.133264</v>
      </c>
      <c r="J33" s="97">
        <v>433.8</v>
      </c>
      <c r="K33" s="256">
        <v>925.40992320000009</v>
      </c>
      <c r="L33" s="171"/>
      <c r="M33" s="171"/>
      <c r="N33" s="171"/>
      <c r="O33" s="283">
        <v>2.133264</v>
      </c>
      <c r="P33" s="100">
        <v>651.6</v>
      </c>
      <c r="Q33" s="99">
        <v>2.133264</v>
      </c>
      <c r="R33" s="101">
        <v>692</v>
      </c>
      <c r="S33" s="99">
        <v>2.133264</v>
      </c>
      <c r="T33" s="284">
        <v>732.7</v>
      </c>
      <c r="U33" s="78">
        <f t="shared" si="12"/>
        <v>0</v>
      </c>
      <c r="V33" s="72">
        <f t="shared" si="13"/>
        <v>0</v>
      </c>
      <c r="W33" s="69">
        <f t="shared" si="14"/>
        <v>-0.12152340000000095</v>
      </c>
      <c r="X33" s="70">
        <f t="shared" si="15"/>
        <v>-1.8646522423568148E-4</v>
      </c>
      <c r="Y33" s="79">
        <f t="shared" si="16"/>
        <v>0</v>
      </c>
      <c r="Z33" s="72">
        <f t="shared" si="17"/>
        <v>0</v>
      </c>
      <c r="AA33" s="69">
        <f t="shared" si="18"/>
        <v>-9.5148099999960323E-2</v>
      </c>
      <c r="AB33" s="70">
        <f t="shared" si="19"/>
        <v>-2.3223846717100396E-4</v>
      </c>
      <c r="AC33" s="79">
        <f t="shared" si="20"/>
        <v>0</v>
      </c>
      <c r="AD33" s="72">
        <f t="shared" si="21"/>
        <v>0</v>
      </c>
      <c r="AE33" s="69">
        <f t="shared" si="22"/>
        <v>-0.10662739999997939</v>
      </c>
      <c r="AF33" s="70">
        <f t="shared" si="23"/>
        <v>-2.4579852466569704E-4</v>
      </c>
      <c r="AG33" s="67"/>
      <c r="AH33" s="67"/>
      <c r="AI33" s="67"/>
      <c r="AJ33" s="103">
        <f t="shared" si="24"/>
        <v>651.72152340000002</v>
      </c>
      <c r="AK33" s="68"/>
      <c r="AL33" s="68"/>
      <c r="AM33" s="68"/>
      <c r="AN33" s="68"/>
    </row>
    <row r="34" spans="1:40" s="25" customFormat="1" x14ac:dyDescent="0.25">
      <c r="A34" s="76" t="s">
        <v>114</v>
      </c>
      <c r="B34" s="229" t="s">
        <v>92</v>
      </c>
      <c r="C34" s="255">
        <v>0.54</v>
      </c>
      <c r="D34" s="97">
        <v>836.3</v>
      </c>
      <c r="E34" s="157">
        <v>451.60200000000003</v>
      </c>
      <c r="F34" s="151">
        <v>0.54</v>
      </c>
      <c r="G34" s="97">
        <v>888.1</v>
      </c>
      <c r="H34" s="104">
        <v>479.57400000000007</v>
      </c>
      <c r="I34" s="151">
        <v>0.54</v>
      </c>
      <c r="J34" s="97">
        <v>940.3</v>
      </c>
      <c r="K34" s="256">
        <v>507.762</v>
      </c>
      <c r="L34" s="171"/>
      <c r="M34" s="171"/>
      <c r="N34" s="171"/>
      <c r="O34" s="283">
        <v>0.54</v>
      </c>
      <c r="P34" s="100">
        <v>1412.5</v>
      </c>
      <c r="Q34" s="99">
        <v>0.54</v>
      </c>
      <c r="R34" s="101">
        <v>1500</v>
      </c>
      <c r="S34" s="99">
        <v>0.54</v>
      </c>
      <c r="T34" s="284">
        <v>1588.2</v>
      </c>
      <c r="U34" s="78">
        <f t="shared" si="12"/>
        <v>0</v>
      </c>
      <c r="V34" s="72">
        <f t="shared" si="13"/>
        <v>0</v>
      </c>
      <c r="W34" s="69">
        <f t="shared" si="14"/>
        <v>-0.23900989999992817</v>
      </c>
      <c r="X34" s="70">
        <f t="shared" si="15"/>
        <v>-1.6918192130678574E-4</v>
      </c>
      <c r="Y34" s="79">
        <f t="shared" si="16"/>
        <v>0</v>
      </c>
      <c r="Z34" s="72">
        <f t="shared" si="17"/>
        <v>0</v>
      </c>
      <c r="AA34" s="69">
        <f t="shared" si="18"/>
        <v>-0.24335129999985838</v>
      </c>
      <c r="AB34" s="70">
        <f t="shared" si="19"/>
        <v>-2.7401339939180092E-4</v>
      </c>
      <c r="AC34" s="79">
        <f t="shared" si="20"/>
        <v>0</v>
      </c>
      <c r="AD34" s="72">
        <f t="shared" si="21"/>
        <v>0</v>
      </c>
      <c r="AE34" s="69">
        <f t="shared" si="22"/>
        <v>-0.22340189999977156</v>
      </c>
      <c r="AF34" s="70">
        <f t="shared" si="23"/>
        <v>-2.3758577049853404E-4</v>
      </c>
      <c r="AG34" s="67"/>
      <c r="AH34" s="67"/>
      <c r="AI34" s="67"/>
      <c r="AJ34" s="103">
        <f t="shared" si="24"/>
        <v>1412.7390098999999</v>
      </c>
      <c r="AK34" s="68"/>
      <c r="AL34" s="68"/>
      <c r="AM34" s="68"/>
      <c r="AN34" s="68"/>
    </row>
    <row r="35" spans="1:40" s="25" customFormat="1" ht="25.5" x14ac:dyDescent="0.25">
      <c r="A35" s="76" t="s">
        <v>115</v>
      </c>
      <c r="B35" s="229" t="s">
        <v>94</v>
      </c>
      <c r="C35" s="255">
        <v>1.7877000000000001</v>
      </c>
      <c r="D35" s="97">
        <v>1875.7</v>
      </c>
      <c r="E35" s="157">
        <v>3353.1888900000004</v>
      </c>
      <c r="F35" s="151">
        <v>1.7877000000000001</v>
      </c>
      <c r="G35" s="97">
        <v>1991.8</v>
      </c>
      <c r="H35" s="104">
        <v>3560.7408599999999</v>
      </c>
      <c r="I35" s="151">
        <v>1.7877000000000001</v>
      </c>
      <c r="J35" s="97">
        <v>2108.9</v>
      </c>
      <c r="K35" s="256">
        <v>3770.0805300000002</v>
      </c>
      <c r="L35" s="171"/>
      <c r="M35" s="171"/>
      <c r="N35" s="171"/>
      <c r="O35" s="283">
        <v>1.7877000000000001</v>
      </c>
      <c r="P35" s="100">
        <v>3191.7</v>
      </c>
      <c r="Q35" s="99">
        <v>1.7877000000000001</v>
      </c>
      <c r="R35" s="101">
        <v>3386.8</v>
      </c>
      <c r="S35" s="99">
        <v>1.7877000000000001</v>
      </c>
      <c r="T35" s="284">
        <v>3573.6</v>
      </c>
      <c r="U35" s="78">
        <f t="shared" si="12"/>
        <v>0</v>
      </c>
      <c r="V35" s="72">
        <f t="shared" si="13"/>
        <v>0</v>
      </c>
      <c r="W35" s="69">
        <f t="shared" si="14"/>
        <v>23.130633900000248</v>
      </c>
      <c r="X35" s="70">
        <f t="shared" si="15"/>
        <v>7.3000244676575746E-3</v>
      </c>
      <c r="Y35" s="79">
        <f t="shared" si="16"/>
        <v>0</v>
      </c>
      <c r="Z35" s="72">
        <f t="shared" si="17"/>
        <v>0</v>
      </c>
      <c r="AA35" s="69">
        <f t="shared" si="18"/>
        <v>22.106038600000829</v>
      </c>
      <c r="AB35" s="70">
        <f t="shared" si="19"/>
        <v>1.109852324530617E-2</v>
      </c>
      <c r="AC35" s="79">
        <f t="shared" si="20"/>
        <v>0</v>
      </c>
      <c r="AD35" s="72">
        <f t="shared" si="21"/>
        <v>0</v>
      </c>
      <c r="AE35" s="69">
        <f t="shared" si="22"/>
        <v>11.092170299999907</v>
      </c>
      <c r="AF35" s="70">
        <f t="shared" si="23"/>
        <v>5.2596947697851519E-3</v>
      </c>
      <c r="AG35" s="67"/>
      <c r="AH35" s="67"/>
      <c r="AI35" s="67"/>
      <c r="AJ35" s="103">
        <f t="shared" si="24"/>
        <v>3168.5693660999996</v>
      </c>
      <c r="AK35" s="68"/>
      <c r="AL35" s="68"/>
      <c r="AM35" s="68"/>
      <c r="AN35" s="68"/>
    </row>
    <row r="36" spans="1:40" s="25" customFormat="1" ht="28.5" x14ac:dyDescent="0.25">
      <c r="A36" s="76" t="s">
        <v>162</v>
      </c>
      <c r="B36" s="229" t="s">
        <v>116</v>
      </c>
      <c r="C36" s="255"/>
      <c r="D36" s="97"/>
      <c r="E36" s="151"/>
      <c r="F36" s="151"/>
      <c r="G36" s="97"/>
      <c r="H36" s="96"/>
      <c r="I36" s="151"/>
      <c r="J36" s="97"/>
      <c r="K36" s="256"/>
      <c r="L36" s="171"/>
      <c r="M36" s="171"/>
      <c r="N36" s="171"/>
      <c r="O36" s="283"/>
      <c r="P36" s="100"/>
      <c r="Q36" s="99"/>
      <c r="R36" s="101"/>
      <c r="S36" s="99"/>
      <c r="T36" s="284"/>
      <c r="U36" s="75"/>
      <c r="V36" s="65"/>
      <c r="W36" s="65"/>
      <c r="X36" s="66"/>
      <c r="Y36" s="75"/>
      <c r="Z36" s="65"/>
      <c r="AA36" s="65"/>
      <c r="AB36" s="66"/>
      <c r="AC36" s="75"/>
      <c r="AD36" s="65"/>
      <c r="AE36" s="65"/>
      <c r="AF36" s="66"/>
      <c r="AG36" s="67"/>
      <c r="AH36" s="67"/>
      <c r="AI36" s="67"/>
      <c r="AJ36" s="103"/>
      <c r="AK36" s="68"/>
      <c r="AL36" s="68"/>
      <c r="AM36" s="68"/>
      <c r="AN36" s="68"/>
    </row>
    <row r="37" spans="1:40" s="25" customFormat="1" x14ac:dyDescent="0.25">
      <c r="A37" s="76" t="s">
        <v>117</v>
      </c>
      <c r="B37" s="229" t="s">
        <v>116</v>
      </c>
      <c r="C37" s="255">
        <v>5.0465000000000003E-2</v>
      </c>
      <c r="D37" s="97">
        <v>2923.7</v>
      </c>
      <c r="E37" s="157">
        <v>147.5445205</v>
      </c>
      <c r="F37" s="151">
        <v>5.0465000000000003E-2</v>
      </c>
      <c r="G37" s="97">
        <v>3104.7</v>
      </c>
      <c r="H37" s="104">
        <v>156.6786855</v>
      </c>
      <c r="I37" s="151">
        <v>5.0465000000000003E-2</v>
      </c>
      <c r="J37" s="97">
        <v>3287.2</v>
      </c>
      <c r="K37" s="256">
        <v>165.88854800000001</v>
      </c>
      <c r="L37" s="171"/>
      <c r="M37" s="171"/>
      <c r="N37" s="171"/>
      <c r="O37" s="283">
        <v>6.5733E-2</v>
      </c>
      <c r="P37" s="100">
        <v>4938.1000000000004</v>
      </c>
      <c r="Q37" s="99">
        <v>5.0465000000000003E-2</v>
      </c>
      <c r="R37" s="101">
        <v>5243.8</v>
      </c>
      <c r="S37" s="99">
        <v>5.0465000000000003E-2</v>
      </c>
      <c r="T37" s="284">
        <v>5552.1</v>
      </c>
      <c r="U37" s="78">
        <f t="shared" ref="U37:U43" si="25">O37-C37</f>
        <v>1.5267999999999997E-2</v>
      </c>
      <c r="V37" s="72">
        <f t="shared" ref="V37:V43" si="26">U37/C37</f>
        <v>0.30254631923115022</v>
      </c>
      <c r="W37" s="69">
        <f t="shared" ref="W37:W43" si="27">P37-AJ37</f>
        <v>-0.82747009999911825</v>
      </c>
      <c r="X37" s="70">
        <f t="shared" ref="X37:X43" si="28">W37/AJ37</f>
        <v>-1.6754044375192338E-4</v>
      </c>
      <c r="Y37" s="79">
        <f t="shared" ref="Y37:Y43" si="29">Q37-F37</f>
        <v>0</v>
      </c>
      <c r="Z37" s="72">
        <f t="shared" ref="Z37:Z43" si="30">Y37/F37</f>
        <v>0</v>
      </c>
      <c r="AA37" s="69">
        <f t="shared" ref="AA37:AA43" si="31">R37-(G37*1.629*1.037)</f>
        <v>-0.88588309999886405</v>
      </c>
      <c r="AB37" s="70">
        <f t="shared" ref="AB37:AB43" si="32">AA37/G37</f>
        <v>-2.8533613553607891E-4</v>
      </c>
      <c r="AC37" s="79">
        <f t="shared" ref="AC37:AC43" si="33">S37-I37</f>
        <v>0</v>
      </c>
      <c r="AD37" s="72">
        <f t="shared" ref="AD37:AD43" si="34">AC37/I37</f>
        <v>0</v>
      </c>
      <c r="AE37" s="69">
        <f t="shared" ref="AE37:AE43" si="35">T37-(J37*1.629*1.037)</f>
        <v>-0.87820559999909165</v>
      </c>
      <c r="AF37" s="70">
        <f t="shared" ref="AF37:AF43" si="36">AE37/J37</f>
        <v>-2.6715916281306028E-4</v>
      </c>
      <c r="AG37" s="67"/>
      <c r="AH37" s="67"/>
      <c r="AI37" s="67"/>
      <c r="AJ37" s="103">
        <f t="shared" ref="AJ37:AJ43" si="37">D37*1.629*1.037</f>
        <v>4938.9274700999995</v>
      </c>
      <c r="AK37" s="68"/>
      <c r="AL37" s="68"/>
      <c r="AM37" s="68"/>
      <c r="AN37" s="68"/>
    </row>
    <row r="38" spans="1:40" s="25" customFormat="1" x14ac:dyDescent="0.25">
      <c r="A38" s="76" t="s">
        <v>118</v>
      </c>
      <c r="B38" s="229" t="s">
        <v>116</v>
      </c>
      <c r="C38" s="255">
        <v>1.8179000000000001E-2</v>
      </c>
      <c r="D38" s="97">
        <v>3992.2</v>
      </c>
      <c r="E38" s="157">
        <v>72.574203800000006</v>
      </c>
      <c r="F38" s="151">
        <v>1.8179000000000001E-2</v>
      </c>
      <c r="G38" s="97">
        <v>4239.3</v>
      </c>
      <c r="H38" s="104">
        <v>77.06623470000001</v>
      </c>
      <c r="I38" s="151">
        <v>1.8179000000000001E-2</v>
      </c>
      <c r="J38" s="97">
        <v>4488.5</v>
      </c>
      <c r="K38" s="256">
        <v>81.596441499999997</v>
      </c>
      <c r="L38" s="171"/>
      <c r="M38" s="171"/>
      <c r="N38" s="171"/>
      <c r="O38" s="283">
        <v>1.8904000000000001E-2</v>
      </c>
      <c r="P38" s="100">
        <v>6742.8</v>
      </c>
      <c r="Q38" s="99">
        <v>1.8179000000000001E-2</v>
      </c>
      <c r="R38" s="101">
        <v>7160.2</v>
      </c>
      <c r="S38" s="99">
        <v>1.8179000000000001E-2</v>
      </c>
      <c r="T38" s="284">
        <v>7581.1</v>
      </c>
      <c r="U38" s="78">
        <f t="shared" si="25"/>
        <v>7.2499999999999995E-4</v>
      </c>
      <c r="V38" s="72">
        <f t="shared" si="26"/>
        <v>3.9881181583145381E-2</v>
      </c>
      <c r="W38" s="69">
        <f t="shared" si="27"/>
        <v>-1.1156705999983387</v>
      </c>
      <c r="X38" s="70">
        <f t="shared" si="28"/>
        <v>-1.6543365227149687E-4</v>
      </c>
      <c r="Y38" s="79">
        <f t="shared" si="29"/>
        <v>0</v>
      </c>
      <c r="Z38" s="72">
        <f t="shared" si="30"/>
        <v>0</v>
      </c>
      <c r="AA38" s="69">
        <f t="shared" si="31"/>
        <v>-1.1350288999992699</v>
      </c>
      <c r="AB38" s="70">
        <f t="shared" si="32"/>
        <v>-2.677396975914113E-4</v>
      </c>
      <c r="AC38" s="79">
        <f t="shared" si="33"/>
        <v>0</v>
      </c>
      <c r="AD38" s="72">
        <f t="shared" si="34"/>
        <v>0</v>
      </c>
      <c r="AE38" s="69">
        <f t="shared" si="35"/>
        <v>-1.2018604999984746</v>
      </c>
      <c r="AF38" s="70">
        <f t="shared" si="36"/>
        <v>-2.6776439790541931E-4</v>
      </c>
      <c r="AG38" s="67"/>
      <c r="AH38" s="67"/>
      <c r="AI38" s="67"/>
      <c r="AJ38" s="103">
        <f t="shared" si="37"/>
        <v>6743.9156705999985</v>
      </c>
      <c r="AK38" s="68"/>
      <c r="AL38" s="68"/>
      <c r="AM38" s="68"/>
      <c r="AN38" s="68"/>
    </row>
    <row r="39" spans="1:40" s="25" customFormat="1" ht="25.5" x14ac:dyDescent="0.25">
      <c r="A39" s="76" t="s">
        <v>119</v>
      </c>
      <c r="B39" s="229" t="s">
        <v>116</v>
      </c>
      <c r="C39" s="255">
        <v>9.4890000000000002E-2</v>
      </c>
      <c r="D39" s="97">
        <v>590.4</v>
      </c>
      <c r="E39" s="157">
        <v>56.023055999999997</v>
      </c>
      <c r="F39" s="151">
        <v>9.4890000000000002E-2</v>
      </c>
      <c r="G39" s="97">
        <v>626.9</v>
      </c>
      <c r="H39" s="104">
        <v>59.486541000000003</v>
      </c>
      <c r="I39" s="151">
        <v>9.4890000000000002E-2</v>
      </c>
      <c r="J39" s="97">
        <v>663.8</v>
      </c>
      <c r="K39" s="256">
        <v>62.987981999999995</v>
      </c>
      <c r="L39" s="171"/>
      <c r="M39" s="171"/>
      <c r="N39" s="171"/>
      <c r="O39" s="283">
        <v>9.4890000000000002E-2</v>
      </c>
      <c r="P39" s="100">
        <v>997.2</v>
      </c>
      <c r="Q39" s="99">
        <v>9.4890000000000002E-2</v>
      </c>
      <c r="R39" s="101">
        <v>1058.8</v>
      </c>
      <c r="S39" s="99">
        <v>9.4890000000000002E-2</v>
      </c>
      <c r="T39" s="284">
        <v>1121.2</v>
      </c>
      <c r="U39" s="78">
        <f t="shared" si="25"/>
        <v>0</v>
      </c>
      <c r="V39" s="72">
        <f t="shared" si="26"/>
        <v>0</v>
      </c>
      <c r="W39" s="69">
        <f t="shared" si="27"/>
        <v>-0.14677919999985534</v>
      </c>
      <c r="X39" s="70">
        <f t="shared" si="28"/>
        <v>-1.4716967363908378E-4</v>
      </c>
      <c r="Y39" s="79">
        <f t="shared" si="29"/>
        <v>0</v>
      </c>
      <c r="Z39" s="72">
        <f t="shared" si="30"/>
        <v>0</v>
      </c>
      <c r="AA39" s="69">
        <f t="shared" si="31"/>
        <v>-0.20524369999998271</v>
      </c>
      <c r="AB39" s="70">
        <f t="shared" si="32"/>
        <v>-3.2739464029348019E-4</v>
      </c>
      <c r="AC39" s="79">
        <f t="shared" si="33"/>
        <v>0</v>
      </c>
      <c r="AD39" s="72">
        <f t="shared" si="34"/>
        <v>0</v>
      </c>
      <c r="AE39" s="69">
        <f t="shared" si="35"/>
        <v>-0.13941739999972924</v>
      </c>
      <c r="AF39" s="70">
        <f t="shared" si="36"/>
        <v>-2.1002922566997476E-4</v>
      </c>
      <c r="AG39" s="67"/>
      <c r="AH39" s="67"/>
      <c r="AI39" s="67"/>
      <c r="AJ39" s="103">
        <f t="shared" si="37"/>
        <v>997.3467791999999</v>
      </c>
      <c r="AK39" s="68"/>
      <c r="AL39" s="68"/>
      <c r="AM39" s="68"/>
      <c r="AN39" s="68"/>
    </row>
    <row r="40" spans="1:40" s="25" customFormat="1" ht="25.5" x14ac:dyDescent="0.25">
      <c r="A40" s="76" t="s">
        <v>120</v>
      </c>
      <c r="B40" s="229" t="s">
        <v>116</v>
      </c>
      <c r="C40" s="255">
        <v>3.0918000000000001E-2</v>
      </c>
      <c r="D40" s="97">
        <v>1082.5999999999999</v>
      </c>
      <c r="E40" s="157">
        <v>33.471826799999995</v>
      </c>
      <c r="F40" s="151">
        <v>3.0918000000000001E-2</v>
      </c>
      <c r="G40" s="97">
        <v>1149.5999999999999</v>
      </c>
      <c r="H40" s="104">
        <v>35.543332800000002</v>
      </c>
      <c r="I40" s="151">
        <v>3.0918000000000001E-2</v>
      </c>
      <c r="J40" s="97">
        <v>1217.2</v>
      </c>
      <c r="K40" s="256">
        <v>37.633389600000001</v>
      </c>
      <c r="L40" s="171"/>
      <c r="M40" s="171"/>
      <c r="N40" s="171"/>
      <c r="O40" s="283">
        <v>5.4696000000000002E-2</v>
      </c>
      <c r="P40" s="100">
        <v>1828.5</v>
      </c>
      <c r="Q40" s="99">
        <v>3.0918000000000001E-2</v>
      </c>
      <c r="R40" s="101">
        <v>1941.7</v>
      </c>
      <c r="S40" s="99">
        <v>3.0918000000000001E-2</v>
      </c>
      <c r="T40" s="284">
        <v>2055.9</v>
      </c>
      <c r="U40" s="78">
        <f t="shared" si="25"/>
        <v>2.3778000000000001E-2</v>
      </c>
      <c r="V40" s="72">
        <f t="shared" si="26"/>
        <v>0.7690665631670871</v>
      </c>
      <c r="W40" s="69">
        <f t="shared" si="27"/>
        <v>-0.30694979999975658</v>
      </c>
      <c r="X40" s="70">
        <f t="shared" si="28"/>
        <v>-1.6784155376997278E-4</v>
      </c>
      <c r="Y40" s="79">
        <f t="shared" si="29"/>
        <v>0</v>
      </c>
      <c r="Z40" s="72">
        <f t="shared" si="30"/>
        <v>0</v>
      </c>
      <c r="AA40" s="69">
        <f t="shared" si="31"/>
        <v>-0.28824079999958485</v>
      </c>
      <c r="AB40" s="70">
        <f t="shared" si="32"/>
        <v>-2.5073138482914481E-4</v>
      </c>
      <c r="AC40" s="79">
        <f t="shared" si="33"/>
        <v>0</v>
      </c>
      <c r="AD40" s="72">
        <f t="shared" si="34"/>
        <v>0</v>
      </c>
      <c r="AE40" s="69">
        <f t="shared" si="35"/>
        <v>-0.28309559999979683</v>
      </c>
      <c r="AF40" s="70">
        <f t="shared" si="36"/>
        <v>-2.3257936247107855E-4</v>
      </c>
      <c r="AG40" s="67"/>
      <c r="AH40" s="67"/>
      <c r="AI40" s="67"/>
      <c r="AJ40" s="103">
        <f t="shared" si="37"/>
        <v>1828.8069497999998</v>
      </c>
      <c r="AK40" s="68"/>
      <c r="AL40" s="68"/>
      <c r="AM40" s="68"/>
      <c r="AN40" s="68"/>
    </row>
    <row r="41" spans="1:40" s="25" customFormat="1" ht="38.25" x14ac:dyDescent="0.25">
      <c r="A41" s="76" t="s">
        <v>121</v>
      </c>
      <c r="B41" s="229" t="s">
        <v>116</v>
      </c>
      <c r="C41" s="255">
        <v>1.1199999999999999E-3</v>
      </c>
      <c r="D41" s="97">
        <v>9091.4</v>
      </c>
      <c r="E41" s="157">
        <v>10.182367999999999</v>
      </c>
      <c r="F41" s="151">
        <v>1.1199999999999999E-3</v>
      </c>
      <c r="G41" s="97">
        <v>9654.1</v>
      </c>
      <c r="H41" s="104">
        <v>10.812591999999999</v>
      </c>
      <c r="I41" s="151">
        <v>1.1199999999999999E-3</v>
      </c>
      <c r="J41" s="97">
        <v>10221.700000000001</v>
      </c>
      <c r="K41" s="256">
        <v>11.448304</v>
      </c>
      <c r="L41" s="171"/>
      <c r="M41" s="171"/>
      <c r="N41" s="171"/>
      <c r="O41" s="283">
        <v>2.6359999999999999E-3</v>
      </c>
      <c r="P41" s="100">
        <v>15355.4</v>
      </c>
      <c r="Q41" s="99">
        <v>1.1199999999999999E-3</v>
      </c>
      <c r="R41" s="101">
        <v>16305.8</v>
      </c>
      <c r="S41" s="99">
        <v>1.1199999999999999E-3</v>
      </c>
      <c r="T41" s="284">
        <v>17264.5</v>
      </c>
      <c r="U41" s="78">
        <f t="shared" si="25"/>
        <v>1.516E-3</v>
      </c>
      <c r="V41" s="72">
        <f t="shared" si="26"/>
        <v>1.3535714285714286</v>
      </c>
      <c r="W41" s="69">
        <f t="shared" si="27"/>
        <v>-2.4565521999975317</v>
      </c>
      <c r="X41" s="70">
        <f t="shared" si="28"/>
        <v>-1.5995410503073315E-4</v>
      </c>
      <c r="Y41" s="79">
        <f t="shared" si="29"/>
        <v>0</v>
      </c>
      <c r="Z41" s="72">
        <f t="shared" si="30"/>
        <v>0</v>
      </c>
      <c r="AA41" s="69">
        <f t="shared" si="31"/>
        <v>-2.6104693000015686</v>
      </c>
      <c r="AB41" s="70">
        <f t="shared" si="32"/>
        <v>-2.7040006836489872E-4</v>
      </c>
      <c r="AC41" s="79">
        <f t="shared" si="33"/>
        <v>0</v>
      </c>
      <c r="AD41" s="72">
        <f t="shared" si="34"/>
        <v>0</v>
      </c>
      <c r="AE41" s="69">
        <f t="shared" si="35"/>
        <v>-2.741824100001395</v>
      </c>
      <c r="AF41" s="70">
        <f t="shared" si="36"/>
        <v>-2.6823562616799503E-4</v>
      </c>
      <c r="AG41" s="67"/>
      <c r="AH41" s="67"/>
      <c r="AI41" s="67"/>
      <c r="AJ41" s="103">
        <f t="shared" si="37"/>
        <v>15357.856552199997</v>
      </c>
      <c r="AK41" s="68"/>
      <c r="AL41" s="68"/>
      <c r="AM41" s="68"/>
      <c r="AN41" s="68"/>
    </row>
    <row r="42" spans="1:40" s="25" customFormat="1" ht="63.75" x14ac:dyDescent="0.25">
      <c r="A42" s="76" t="s">
        <v>122</v>
      </c>
      <c r="B42" s="229" t="s">
        <v>116</v>
      </c>
      <c r="C42" s="255">
        <v>1.5192000000000001E-2</v>
      </c>
      <c r="D42" s="97">
        <v>2242.1</v>
      </c>
      <c r="E42" s="157">
        <v>34.0619832</v>
      </c>
      <c r="F42" s="151">
        <v>1.5192000000000001E-2</v>
      </c>
      <c r="G42" s="97">
        <v>2380.9</v>
      </c>
      <c r="H42" s="104">
        <v>36.1706328</v>
      </c>
      <c r="I42" s="151">
        <v>1.5192000000000001E-2</v>
      </c>
      <c r="J42" s="97">
        <v>2520.9</v>
      </c>
      <c r="K42" s="256">
        <v>38.2975128</v>
      </c>
      <c r="L42" s="171"/>
      <c r="M42" s="171"/>
      <c r="N42" s="171"/>
      <c r="O42" s="283">
        <v>1.737E-2</v>
      </c>
      <c r="P42" s="100">
        <v>3786.9</v>
      </c>
      <c r="Q42" s="99">
        <v>1.5192000000000001E-2</v>
      </c>
      <c r="R42" s="101">
        <v>4021.3</v>
      </c>
      <c r="S42" s="99">
        <v>1.5192000000000001E-2</v>
      </c>
      <c r="T42" s="284">
        <v>4257.8</v>
      </c>
      <c r="U42" s="78">
        <f t="shared" si="25"/>
        <v>2.1779999999999994E-3</v>
      </c>
      <c r="V42" s="72">
        <f t="shared" si="26"/>
        <v>0.14336492890995256</v>
      </c>
      <c r="W42" s="69">
        <f t="shared" si="27"/>
        <v>-0.61899329999914698</v>
      </c>
      <c r="X42" s="70">
        <f t="shared" si="28"/>
        <v>-1.6342975470066989E-4</v>
      </c>
      <c r="Y42" s="79">
        <f t="shared" si="29"/>
        <v>0</v>
      </c>
      <c r="Z42" s="72">
        <f t="shared" si="30"/>
        <v>0</v>
      </c>
      <c r="AA42" s="69">
        <f t="shared" si="31"/>
        <v>-0.69008569999959946</v>
      </c>
      <c r="AB42" s="70">
        <f t="shared" si="32"/>
        <v>-2.8984237053198347E-4</v>
      </c>
      <c r="AC42" s="79">
        <f t="shared" si="33"/>
        <v>0</v>
      </c>
      <c r="AD42" s="72">
        <f t="shared" si="34"/>
        <v>0</v>
      </c>
      <c r="AE42" s="69">
        <f t="shared" si="35"/>
        <v>-0.68830569999954605</v>
      </c>
      <c r="AF42" s="70">
        <f t="shared" si="36"/>
        <v>-2.7303966837222658E-4</v>
      </c>
      <c r="AG42" s="67"/>
      <c r="AH42" s="67"/>
      <c r="AI42" s="67"/>
      <c r="AJ42" s="103">
        <f t="shared" si="37"/>
        <v>3787.5189932999992</v>
      </c>
      <c r="AK42" s="68"/>
      <c r="AL42" s="68"/>
      <c r="AM42" s="68"/>
      <c r="AN42" s="68"/>
    </row>
    <row r="43" spans="1:40" s="25" customFormat="1" ht="28.5" x14ac:dyDescent="0.25">
      <c r="A43" s="76" t="s">
        <v>163</v>
      </c>
      <c r="B43" s="229" t="s">
        <v>116</v>
      </c>
      <c r="C43" s="255">
        <v>0.102779</v>
      </c>
      <c r="D43" s="97">
        <v>434</v>
      </c>
      <c r="E43" s="157">
        <v>44.606085999999998</v>
      </c>
      <c r="F43" s="151">
        <v>0.102779</v>
      </c>
      <c r="G43" s="97">
        <v>460.9</v>
      </c>
      <c r="H43" s="104">
        <v>47.370841099999993</v>
      </c>
      <c r="I43" s="151">
        <v>0.102779</v>
      </c>
      <c r="J43" s="97">
        <v>488</v>
      </c>
      <c r="K43" s="256">
        <v>50.156151999999999</v>
      </c>
      <c r="L43" s="171"/>
      <c r="M43" s="171"/>
      <c r="N43" s="171"/>
      <c r="O43" s="283">
        <v>2.4791000000000001E-2</v>
      </c>
      <c r="P43" s="100">
        <v>733</v>
      </c>
      <c r="Q43" s="99">
        <v>0.102779</v>
      </c>
      <c r="R43" s="101">
        <v>778.5</v>
      </c>
      <c r="S43" s="99">
        <v>0.102779</v>
      </c>
      <c r="T43" s="284">
        <v>824.2</v>
      </c>
      <c r="U43" s="78">
        <f t="shared" si="25"/>
        <v>-7.7988000000000002E-2</v>
      </c>
      <c r="V43" s="72">
        <f t="shared" si="26"/>
        <v>-0.75879313867618881</v>
      </c>
      <c r="W43" s="69">
        <f t="shared" si="27"/>
        <v>-0.14448199999992539</v>
      </c>
      <c r="X43" s="70">
        <f t="shared" si="28"/>
        <v>-1.9707165988044006E-4</v>
      </c>
      <c r="Y43" s="79">
        <f t="shared" si="29"/>
        <v>0</v>
      </c>
      <c r="Z43" s="72">
        <f t="shared" si="30"/>
        <v>0</v>
      </c>
      <c r="AA43" s="69">
        <f t="shared" si="31"/>
        <v>-8.592569999996158E-2</v>
      </c>
      <c r="AB43" s="70">
        <f t="shared" si="32"/>
        <v>-1.8643024517240526E-4</v>
      </c>
      <c r="AC43" s="79">
        <f t="shared" si="33"/>
        <v>0</v>
      </c>
      <c r="AD43" s="72">
        <f t="shared" si="34"/>
        <v>0</v>
      </c>
      <c r="AE43" s="69">
        <f t="shared" si="35"/>
        <v>-0.16522399999985282</v>
      </c>
      <c r="AF43" s="70">
        <f t="shared" si="36"/>
        <v>-3.3857377049150171E-4</v>
      </c>
      <c r="AG43" s="67"/>
      <c r="AH43" s="67"/>
      <c r="AI43" s="67"/>
      <c r="AJ43" s="103">
        <f t="shared" si="37"/>
        <v>733.14448199999993</v>
      </c>
      <c r="AK43" s="68"/>
      <c r="AL43" s="68"/>
      <c r="AM43" s="68"/>
      <c r="AN43" s="68"/>
    </row>
    <row r="44" spans="1:40" s="25" customFormat="1" x14ac:dyDescent="0.25">
      <c r="A44" s="76" t="s">
        <v>123</v>
      </c>
      <c r="B44" s="229"/>
      <c r="C44" s="255"/>
      <c r="D44" s="97"/>
      <c r="E44" s="157"/>
      <c r="F44" s="151"/>
      <c r="G44" s="97"/>
      <c r="H44" s="104"/>
      <c r="I44" s="151"/>
      <c r="J44" s="97"/>
      <c r="K44" s="256"/>
      <c r="L44" s="171"/>
      <c r="M44" s="171"/>
      <c r="N44" s="171"/>
      <c r="O44" s="283">
        <v>4.6999999999999997E-5</v>
      </c>
      <c r="P44" s="100">
        <v>56032.4</v>
      </c>
      <c r="Q44" s="99">
        <f>O44</f>
        <v>4.6999999999999997E-5</v>
      </c>
      <c r="R44" s="101">
        <v>59500.4</v>
      </c>
      <c r="S44" s="99">
        <f>O44</f>
        <v>4.6999999999999997E-5</v>
      </c>
      <c r="T44" s="284">
        <v>62998.7</v>
      </c>
      <c r="U44" s="78"/>
      <c r="V44" s="72"/>
      <c r="W44" s="69"/>
      <c r="X44" s="70"/>
      <c r="Y44" s="78"/>
      <c r="Z44" s="72"/>
      <c r="AA44" s="69"/>
      <c r="AB44" s="70"/>
      <c r="AC44" s="78"/>
      <c r="AD44" s="72"/>
      <c r="AE44" s="69"/>
      <c r="AF44" s="70"/>
      <c r="AG44" s="67"/>
      <c r="AH44" s="67"/>
      <c r="AI44" s="67"/>
      <c r="AJ44" s="103"/>
      <c r="AK44" s="68"/>
      <c r="AL44" s="68"/>
      <c r="AM44" s="68"/>
      <c r="AN44" s="68"/>
    </row>
    <row r="45" spans="1:40" s="25" customFormat="1" ht="25.5" x14ac:dyDescent="0.25">
      <c r="A45" s="76" t="s">
        <v>124</v>
      </c>
      <c r="B45" s="229" t="s">
        <v>110</v>
      </c>
      <c r="C45" s="255">
        <v>0.26173600000000002</v>
      </c>
      <c r="D45" s="97">
        <v>2229.9</v>
      </c>
      <c r="E45" s="157">
        <v>583.64510640000003</v>
      </c>
      <c r="F45" s="151">
        <v>0.26173600000000002</v>
      </c>
      <c r="G45" s="97">
        <v>2367.9</v>
      </c>
      <c r="H45" s="104">
        <v>619.7646744000001</v>
      </c>
      <c r="I45" s="151">
        <v>0.26173600000000002</v>
      </c>
      <c r="J45" s="97">
        <v>2507.1</v>
      </c>
      <c r="K45" s="256">
        <v>656.19832560000009</v>
      </c>
      <c r="L45" s="171"/>
      <c r="M45" s="171"/>
      <c r="N45" s="171"/>
      <c r="O45" s="283">
        <v>0.26173600000000002</v>
      </c>
      <c r="P45" s="100">
        <v>3766.3</v>
      </c>
      <c r="Q45" s="99">
        <v>0.26173600000000002</v>
      </c>
      <c r="R45" s="101">
        <v>3999.4</v>
      </c>
      <c r="S45" s="99">
        <v>0.26173600000000002</v>
      </c>
      <c r="T45" s="284">
        <v>4234.5</v>
      </c>
      <c r="U45" s="78">
        <f>O45-C45</f>
        <v>0</v>
      </c>
      <c r="V45" s="72">
        <f>U45/C45</f>
        <v>0</v>
      </c>
      <c r="W45" s="69">
        <f>P45-AJ45</f>
        <v>-0.6098626999996668</v>
      </c>
      <c r="X45" s="70">
        <f t="shared" ref="X45:X49" si="38">W45/AJ45</f>
        <v>-1.6189999820238248E-4</v>
      </c>
      <c r="Y45" s="79">
        <f>Q45-F45</f>
        <v>0</v>
      </c>
      <c r="Z45" s="72">
        <f>Y45/F45</f>
        <v>0</v>
      </c>
      <c r="AA45" s="69">
        <f>R45-(G45*1.629*1.037)</f>
        <v>-0.62953669999933481</v>
      </c>
      <c r="AB45" s="70">
        <f>AA45/G45</f>
        <v>-2.6586287427650439E-4</v>
      </c>
      <c r="AC45" s="79">
        <f>S45-I45</f>
        <v>0</v>
      </c>
      <c r="AD45" s="72">
        <f>AC45/I45</f>
        <v>0</v>
      </c>
      <c r="AE45" s="69">
        <f>T45-(J45*1.629*1.037)</f>
        <v>-0.67633829999977024</v>
      </c>
      <c r="AF45" s="70">
        <f>AE45/J45</f>
        <v>-2.6976917554137061E-4</v>
      </c>
      <c r="AG45" s="67"/>
      <c r="AH45" s="67"/>
      <c r="AI45" s="67"/>
      <c r="AJ45" s="103">
        <f>D45*1.629*1.037</f>
        <v>3766.9098626999998</v>
      </c>
      <c r="AK45" s="68"/>
      <c r="AL45" s="68"/>
      <c r="AM45" s="68"/>
      <c r="AN45" s="68"/>
    </row>
    <row r="46" spans="1:40" s="25" customFormat="1" ht="25.5" x14ac:dyDescent="0.25">
      <c r="A46" s="76" t="s">
        <v>125</v>
      </c>
      <c r="B46" s="229" t="s">
        <v>110</v>
      </c>
      <c r="C46" s="255">
        <v>4.505E-2</v>
      </c>
      <c r="D46" s="97">
        <v>3142.3</v>
      </c>
      <c r="E46" s="157">
        <v>141.56061500000001</v>
      </c>
      <c r="F46" s="151">
        <v>4.505E-2</v>
      </c>
      <c r="G46" s="97">
        <v>3336.8</v>
      </c>
      <c r="H46" s="104">
        <v>150.32284000000001</v>
      </c>
      <c r="I46" s="151">
        <v>4.505E-2</v>
      </c>
      <c r="J46" s="97">
        <v>3533</v>
      </c>
      <c r="K46" s="256">
        <v>159.16165000000001</v>
      </c>
      <c r="L46" s="171"/>
      <c r="M46" s="171"/>
      <c r="N46" s="171"/>
      <c r="O46" s="283">
        <v>4.505E-2</v>
      </c>
      <c r="P46" s="100">
        <v>5307.3</v>
      </c>
      <c r="Q46" s="99">
        <v>4.505E-2</v>
      </c>
      <c r="R46" s="101">
        <v>5635.9</v>
      </c>
      <c r="S46" s="99">
        <v>4.505E-2</v>
      </c>
      <c r="T46" s="284">
        <v>5967.2</v>
      </c>
      <c r="U46" s="78">
        <f>O46-C46</f>
        <v>0</v>
      </c>
      <c r="V46" s="72">
        <f>U46/C46</f>
        <v>0</v>
      </c>
      <c r="W46" s="69">
        <f>P46-AJ46</f>
        <v>-0.90254789999926288</v>
      </c>
      <c r="X46" s="70">
        <f t="shared" si="38"/>
        <v>-1.7002891126607889E-4</v>
      </c>
      <c r="Y46" s="79">
        <f>Q46-F46</f>
        <v>0</v>
      </c>
      <c r="Z46" s="72">
        <f>Y46/F46</f>
        <v>0</v>
      </c>
      <c r="AA46" s="69">
        <f>R46-(G46*1.629*1.037)</f>
        <v>-0.86614640000061627</v>
      </c>
      <c r="AB46" s="70">
        <f>AA46/G46</f>
        <v>-2.5957396307858311E-4</v>
      </c>
      <c r="AC46" s="79">
        <f>S46-I46</f>
        <v>0</v>
      </c>
      <c r="AD46" s="72">
        <f>AC46/I46</f>
        <v>0</v>
      </c>
      <c r="AE46" s="69">
        <f>T46-(J46*1.629*1.037)</f>
        <v>-1.0015089999997144</v>
      </c>
      <c r="AF46" s="70">
        <f>AE46/J46</f>
        <v>-2.8347268610238167E-4</v>
      </c>
      <c r="AG46" s="67"/>
      <c r="AH46" s="67"/>
      <c r="AI46" s="67"/>
      <c r="AJ46" s="103">
        <f>D46*1.629*1.037</f>
        <v>5308.2025478999994</v>
      </c>
      <c r="AK46" s="68"/>
      <c r="AL46" s="68"/>
      <c r="AM46" s="68"/>
      <c r="AN46" s="68"/>
    </row>
    <row r="47" spans="1:40" s="25" customFormat="1" ht="25.5" x14ac:dyDescent="0.25">
      <c r="A47" s="76" t="s">
        <v>126</v>
      </c>
      <c r="B47" s="229" t="s">
        <v>110</v>
      </c>
      <c r="C47" s="255">
        <v>5.9799999999999999E-2</v>
      </c>
      <c r="D47" s="97">
        <v>1186.4000000000001</v>
      </c>
      <c r="E47" s="157">
        <v>70.946719999999999</v>
      </c>
      <c r="F47" s="151">
        <v>5.9799999999999999E-2</v>
      </c>
      <c r="G47" s="97">
        <v>1259.8</v>
      </c>
      <c r="H47" s="104">
        <v>75.336039999999997</v>
      </c>
      <c r="I47" s="151">
        <v>5.9799999999999999E-2</v>
      </c>
      <c r="J47" s="97">
        <v>1333.9</v>
      </c>
      <c r="K47" s="256">
        <v>79.767220000000009</v>
      </c>
      <c r="L47" s="171"/>
      <c r="M47" s="171"/>
      <c r="N47" s="171"/>
      <c r="O47" s="283">
        <v>5.9799999999999999E-2</v>
      </c>
      <c r="P47" s="100">
        <v>2003.8</v>
      </c>
      <c r="Q47" s="99">
        <v>5.9799999999999999E-2</v>
      </c>
      <c r="R47" s="101">
        <v>2127.8000000000002</v>
      </c>
      <c r="S47" s="99">
        <v>5.9799999999999999E-2</v>
      </c>
      <c r="T47" s="284">
        <v>2253</v>
      </c>
      <c r="U47" s="78">
        <f>O47-C47</f>
        <v>0</v>
      </c>
      <c r="V47" s="72">
        <f>U47/C47</f>
        <v>0</v>
      </c>
      <c r="W47" s="69">
        <f>P47-AJ47</f>
        <v>-0.35348720000001776</v>
      </c>
      <c r="X47" s="70">
        <f t="shared" si="38"/>
        <v>-1.7637730955121319E-4</v>
      </c>
      <c r="Y47" s="79">
        <f>Q47-F47</f>
        <v>0</v>
      </c>
      <c r="Z47" s="72">
        <f>Y47/F47</f>
        <v>0</v>
      </c>
      <c r="AA47" s="69">
        <f>R47-(G47*1.629*1.037)</f>
        <v>-0.34612539999943692</v>
      </c>
      <c r="AB47" s="70">
        <f>AA47/G47</f>
        <v>-2.7474630893747969E-4</v>
      </c>
      <c r="AC47" s="79">
        <f>S47-I47</f>
        <v>0</v>
      </c>
      <c r="AD47" s="72">
        <f>AC47/I47</f>
        <v>0</v>
      </c>
      <c r="AE47" s="69">
        <f>T47-(J47*1.629*1.037)</f>
        <v>-0.3212546999998267</v>
      </c>
      <c r="AF47" s="70">
        <f>AE47/J47</f>
        <v>-2.4083866856572958E-4</v>
      </c>
      <c r="AG47" s="67"/>
      <c r="AH47" s="67"/>
      <c r="AI47" s="67"/>
      <c r="AJ47" s="103">
        <f>D47*1.629*1.037</f>
        <v>2004.1534872</v>
      </c>
      <c r="AK47" s="68"/>
      <c r="AL47" s="68"/>
      <c r="AM47" s="68"/>
      <c r="AN47" s="68"/>
    </row>
    <row r="48" spans="1:40" s="25" customFormat="1" ht="25.5" x14ac:dyDescent="0.25">
      <c r="A48" s="76" t="s">
        <v>127</v>
      </c>
      <c r="B48" s="229" t="s">
        <v>110</v>
      </c>
      <c r="C48" s="255">
        <v>0.12520999999999999</v>
      </c>
      <c r="D48" s="97">
        <v>2638.1</v>
      </c>
      <c r="E48" s="157">
        <v>330.31650099999996</v>
      </c>
      <c r="F48" s="151">
        <v>0.12520999999999999</v>
      </c>
      <c r="G48" s="97">
        <v>2801.4</v>
      </c>
      <c r="H48" s="104">
        <v>350.76329399999997</v>
      </c>
      <c r="I48" s="151">
        <v>0.12520999999999999</v>
      </c>
      <c r="J48" s="97">
        <v>2966.1</v>
      </c>
      <c r="K48" s="256">
        <v>371.38538099999994</v>
      </c>
      <c r="L48" s="171"/>
      <c r="M48" s="171"/>
      <c r="N48" s="171"/>
      <c r="O48" s="283">
        <v>0.12520999999999999</v>
      </c>
      <c r="P48" s="100">
        <v>4455.8</v>
      </c>
      <c r="Q48" s="99">
        <v>0.12520999999999999</v>
      </c>
      <c r="R48" s="101">
        <v>4731.6000000000004</v>
      </c>
      <c r="S48" s="99">
        <v>0.12520999999999999</v>
      </c>
      <c r="T48" s="284">
        <v>5009.7</v>
      </c>
      <c r="U48" s="78">
        <f>O48-C48</f>
        <v>0</v>
      </c>
      <c r="V48" s="72">
        <f>U48/C48</f>
        <v>0</v>
      </c>
      <c r="W48" s="69">
        <f>P48-AJ48</f>
        <v>-0.67110129999946366</v>
      </c>
      <c r="X48" s="70">
        <f t="shared" si="38"/>
        <v>-1.5059029549270415E-4</v>
      </c>
      <c r="Y48" s="79">
        <f>Q48-F48</f>
        <v>0</v>
      </c>
      <c r="Z48" s="72">
        <f>Y48/F48</f>
        <v>0</v>
      </c>
      <c r="AA48" s="69">
        <f>R48-(G48*1.629*1.037)</f>
        <v>-0.72938219999923604</v>
      </c>
      <c r="AB48" s="70">
        <f>AA48/G48</f>
        <v>-2.6036346112630684E-4</v>
      </c>
      <c r="AC48" s="79">
        <f>S48-I48</f>
        <v>0</v>
      </c>
      <c r="AD48" s="72">
        <f>AC48/I48</f>
        <v>0</v>
      </c>
      <c r="AE48" s="69">
        <f>T48-(J48*1.629*1.037)</f>
        <v>-0.85264529999949445</v>
      </c>
      <c r="AF48" s="70">
        <f>AE48/J48</f>
        <v>-2.874634368360792E-4</v>
      </c>
      <c r="AG48" s="67"/>
      <c r="AH48" s="67"/>
      <c r="AI48" s="67"/>
      <c r="AJ48" s="103">
        <f>D48*1.629*1.037</f>
        <v>4456.4711012999996</v>
      </c>
      <c r="AK48" s="68"/>
      <c r="AL48" s="68"/>
      <c r="AM48" s="68"/>
      <c r="AN48" s="68"/>
    </row>
    <row r="49" spans="1:40" s="25" customFormat="1" ht="15.75" x14ac:dyDescent="0.25">
      <c r="A49" s="217" t="s">
        <v>164</v>
      </c>
      <c r="B49" s="229" t="s">
        <v>95</v>
      </c>
      <c r="C49" s="241">
        <v>3.8206999999999998E-2</v>
      </c>
      <c r="D49" s="97">
        <v>17706.61227904453</v>
      </c>
      <c r="E49" s="157">
        <v>676.52060064953741</v>
      </c>
      <c r="F49" s="151">
        <v>3.8207229592426797E-2</v>
      </c>
      <c r="G49" s="97">
        <v>18590.7</v>
      </c>
      <c r="H49" s="104">
        <v>710.29914318392832</v>
      </c>
      <c r="I49" s="151">
        <v>3.8206999999999998E-2</v>
      </c>
      <c r="J49" s="97">
        <v>19489.7</v>
      </c>
      <c r="K49" s="256">
        <v>744.64744258752</v>
      </c>
      <c r="L49" s="171"/>
      <c r="M49" s="171"/>
      <c r="N49" s="193"/>
      <c r="O49" s="282">
        <v>3.7456000000000003E-2</v>
      </c>
      <c r="P49" s="100">
        <v>31081</v>
      </c>
      <c r="Q49" s="99">
        <f>O49</f>
        <v>3.7456000000000003E-2</v>
      </c>
      <c r="R49" s="101">
        <v>32633</v>
      </c>
      <c r="S49" s="99">
        <f>O49</f>
        <v>3.7456000000000003E-2</v>
      </c>
      <c r="T49" s="284">
        <v>34717.699999999997</v>
      </c>
      <c r="U49" s="78">
        <f>O49-C49</f>
        <v>-7.5099999999999473E-4</v>
      </c>
      <c r="V49" s="72">
        <f>U49/C49</f>
        <v>-1.9656083963671443E-2</v>
      </c>
      <c r="W49" s="69">
        <f>P49-AJ49</f>
        <v>1169.697955541611</v>
      </c>
      <c r="X49" s="70">
        <f t="shared" si="38"/>
        <v>3.9105551266308672E-2</v>
      </c>
      <c r="Y49" s="79">
        <f>Q49-F49</f>
        <v>-7.5122959242679421E-4</v>
      </c>
      <c r="Z49" s="72">
        <f>Y49/F49</f>
        <v>-1.9661974983281653E-2</v>
      </c>
      <c r="AA49" s="69">
        <f>R49-(G49*1.629*1.037)</f>
        <v>1228.2324389000023</v>
      </c>
      <c r="AB49" s="70">
        <f>AA49/G49</f>
        <v>6.6067035609202573E-2</v>
      </c>
      <c r="AC49" s="79">
        <f>S49-I49</f>
        <v>-7.5099999999999473E-4</v>
      </c>
      <c r="AD49" s="72">
        <f>AC49/I49</f>
        <v>-1.9656083963671443E-2</v>
      </c>
      <c r="AE49" s="69">
        <f>T49-(J49*1.629*1.037)</f>
        <v>1794.2760119000013</v>
      </c>
      <c r="AF49" s="70">
        <f>AE49/J49</f>
        <v>9.2062782490238498E-2</v>
      </c>
      <c r="AG49" s="67"/>
      <c r="AH49" s="67"/>
      <c r="AI49" s="67"/>
      <c r="AJ49" s="103">
        <f>D49*1.629*1.037</f>
        <v>29911.302044458389</v>
      </c>
      <c r="AK49" s="68"/>
      <c r="AL49" s="68"/>
      <c r="AM49" s="68"/>
      <c r="AN49" s="68"/>
    </row>
    <row r="50" spans="1:40" s="25" customFormat="1" ht="38.25" x14ac:dyDescent="0.25">
      <c r="A50" s="226" t="s">
        <v>128</v>
      </c>
      <c r="B50" s="229"/>
      <c r="C50" s="241"/>
      <c r="D50" s="97"/>
      <c r="E50" s="157"/>
      <c r="F50" s="151"/>
      <c r="G50" s="97"/>
      <c r="H50" s="96"/>
      <c r="I50" s="151"/>
      <c r="J50" s="97"/>
      <c r="K50" s="256"/>
      <c r="L50" s="171"/>
      <c r="M50" s="171"/>
      <c r="N50" s="171"/>
      <c r="O50" s="282"/>
      <c r="P50" s="100"/>
      <c r="Q50" s="99"/>
      <c r="R50" s="101"/>
      <c r="S50" s="99"/>
      <c r="T50" s="284"/>
      <c r="U50" s="75"/>
      <c r="V50" s="107"/>
      <c r="W50" s="107"/>
      <c r="X50" s="108"/>
      <c r="Y50" s="75"/>
      <c r="Z50" s="107"/>
      <c r="AA50" s="107"/>
      <c r="AB50" s="108"/>
      <c r="AC50" s="75"/>
      <c r="AD50" s="107"/>
      <c r="AE50" s="107"/>
      <c r="AF50" s="108"/>
      <c r="AG50" s="67"/>
      <c r="AH50" s="67"/>
      <c r="AI50" s="67"/>
      <c r="AJ50" s="103"/>
      <c r="AK50" s="68"/>
      <c r="AL50" s="68"/>
      <c r="AM50" s="68"/>
      <c r="AN50" s="68"/>
    </row>
    <row r="51" spans="1:40" s="25" customFormat="1" ht="28.5" x14ac:dyDescent="0.25">
      <c r="A51" s="76" t="s">
        <v>165</v>
      </c>
      <c r="B51" s="229" t="s">
        <v>95</v>
      </c>
      <c r="C51" s="257">
        <f>C52+C53</f>
        <v>4.1142999999999999E-2</v>
      </c>
      <c r="D51" s="97">
        <f>E51/C51</f>
        <v>36837.372092458012</v>
      </c>
      <c r="E51" s="158">
        <f>E52+E53</f>
        <v>1515.6</v>
      </c>
      <c r="F51" s="151">
        <f>F52+F53</f>
        <v>4.1142999999999999E-2</v>
      </c>
      <c r="G51" s="97">
        <f>H51/F51</f>
        <v>38752.643219988815</v>
      </c>
      <c r="H51" s="98">
        <f>H52+H53</f>
        <v>1594.3999999999999</v>
      </c>
      <c r="I51" s="153">
        <f>I53+I52</f>
        <v>4.1142999999999999E-2</v>
      </c>
      <c r="J51" s="97">
        <f>K51/I51</f>
        <v>40701.942007145808</v>
      </c>
      <c r="K51" s="256">
        <f>K53+K52</f>
        <v>1674.6</v>
      </c>
      <c r="L51" s="193"/>
      <c r="M51" s="198"/>
      <c r="N51" s="193"/>
      <c r="O51" s="286"/>
      <c r="P51" s="100"/>
      <c r="Q51" s="99"/>
      <c r="R51" s="101"/>
      <c r="S51" s="109"/>
      <c r="T51" s="284"/>
      <c r="U51" s="78"/>
      <c r="V51" s="110"/>
      <c r="W51" s="110"/>
      <c r="X51" s="111"/>
      <c r="Y51" s="78"/>
      <c r="Z51" s="110"/>
      <c r="AA51" s="110"/>
      <c r="AB51" s="111"/>
      <c r="AC51" s="78"/>
      <c r="AD51" s="110"/>
      <c r="AE51" s="110"/>
      <c r="AF51" s="111"/>
      <c r="AG51" s="112"/>
      <c r="AH51" s="67"/>
      <c r="AI51" s="67"/>
      <c r="AJ51" s="103"/>
      <c r="AK51" s="68"/>
      <c r="AL51" s="68"/>
      <c r="AM51" s="68"/>
      <c r="AN51" s="68"/>
    </row>
    <row r="52" spans="1:40" s="25" customFormat="1" ht="25.5" x14ac:dyDescent="0.25">
      <c r="A52" s="227" t="s">
        <v>129</v>
      </c>
      <c r="B52" s="232" t="s">
        <v>95</v>
      </c>
      <c r="C52" s="258">
        <v>2.777E-3</v>
      </c>
      <c r="D52" s="219">
        <v>57450.2</v>
      </c>
      <c r="E52" s="220">
        <v>159.5</v>
      </c>
      <c r="F52" s="218">
        <v>2.777E-3</v>
      </c>
      <c r="G52" s="219">
        <v>61414.3</v>
      </c>
      <c r="H52" s="221">
        <v>170.6</v>
      </c>
      <c r="I52" s="218">
        <v>2.777E-3</v>
      </c>
      <c r="J52" s="219">
        <v>65529</v>
      </c>
      <c r="K52" s="259">
        <v>182</v>
      </c>
      <c r="L52" s="198"/>
      <c r="M52" s="198"/>
      <c r="N52" s="193"/>
      <c r="O52" s="283"/>
      <c r="P52" s="100"/>
      <c r="Q52" s="99"/>
      <c r="R52" s="101"/>
      <c r="S52" s="99"/>
      <c r="T52" s="284"/>
      <c r="U52" s="113"/>
      <c r="V52" s="110"/>
      <c r="W52" s="110"/>
      <c r="X52" s="111"/>
      <c r="Y52" s="113"/>
      <c r="Z52" s="110"/>
      <c r="AA52" s="110"/>
      <c r="AB52" s="111"/>
      <c r="AC52" s="113"/>
      <c r="AD52" s="110"/>
      <c r="AE52" s="110"/>
      <c r="AF52" s="111"/>
      <c r="AG52" s="112"/>
      <c r="AH52" s="67"/>
      <c r="AI52" s="67"/>
      <c r="AJ52" s="103"/>
      <c r="AK52" s="68"/>
      <c r="AL52" s="68"/>
      <c r="AM52" s="68"/>
      <c r="AN52" s="68"/>
    </row>
    <row r="53" spans="1:40" s="25" customFormat="1" ht="38.25" x14ac:dyDescent="0.25">
      <c r="A53" s="76" t="s">
        <v>130</v>
      </c>
      <c r="B53" s="229" t="s">
        <v>95</v>
      </c>
      <c r="C53" s="260">
        <v>3.8365999999999997E-2</v>
      </c>
      <c r="D53" s="97">
        <v>35344.9</v>
      </c>
      <c r="E53" s="158">
        <v>1356.1</v>
      </c>
      <c r="F53" s="151">
        <v>3.8365999999999997E-2</v>
      </c>
      <c r="G53" s="97">
        <v>37109.599999999999</v>
      </c>
      <c r="H53" s="98">
        <v>1423.8</v>
      </c>
      <c r="I53" s="153">
        <v>3.8365999999999997E-2</v>
      </c>
      <c r="J53" s="97">
        <v>38904.1</v>
      </c>
      <c r="K53" s="256">
        <v>1492.6</v>
      </c>
      <c r="L53" s="193"/>
      <c r="M53" s="198"/>
      <c r="N53" s="193"/>
      <c r="O53" s="287">
        <v>3.8365999999999997E-2</v>
      </c>
      <c r="P53" s="100">
        <v>59697.5</v>
      </c>
      <c r="Q53" s="99">
        <v>3.8365999999999997E-2</v>
      </c>
      <c r="R53" s="101">
        <v>62678.1</v>
      </c>
      <c r="S53" s="109">
        <v>3.8365999999999997E-2</v>
      </c>
      <c r="T53" s="284">
        <v>65709</v>
      </c>
      <c r="U53" s="78">
        <f>O53-C53</f>
        <v>0</v>
      </c>
      <c r="V53" s="72">
        <f>U53/C53</f>
        <v>0</v>
      </c>
      <c r="W53" s="69">
        <f>P53-AJ53</f>
        <v>-9.6852576999954181</v>
      </c>
      <c r="X53" s="70">
        <f t="shared" ref="X53" si="39">W53/AJ53</f>
        <v>-1.6221259900618714E-4</v>
      </c>
      <c r="Y53" s="79">
        <f>Q53-F53</f>
        <v>0</v>
      </c>
      <c r="Z53" s="72">
        <f>Y53/F53</f>
        <v>0</v>
      </c>
      <c r="AA53" s="69">
        <f>R53-(G53*1.629*1.037)</f>
        <v>-10.145320799994806</v>
      </c>
      <c r="AB53" s="70">
        <f>AA53/G53</f>
        <v>-2.7338803975237691E-4</v>
      </c>
      <c r="AC53" s="79">
        <f>S53-I53</f>
        <v>0</v>
      </c>
      <c r="AD53" s="72">
        <f>AC53/I53</f>
        <v>0</v>
      </c>
      <c r="AE53" s="69">
        <f>T53-(J53*1.629*1.037)</f>
        <v>-10.645719299995108</v>
      </c>
      <c r="AF53" s="70">
        <f>AE53/J53</f>
        <v>-2.7364003536889706E-4</v>
      </c>
      <c r="AG53" s="67"/>
      <c r="AH53" s="67"/>
      <c r="AI53" s="67"/>
      <c r="AJ53" s="103">
        <f>D53*1.629*1.037</f>
        <v>59707.185257699995</v>
      </c>
      <c r="AK53" s="68"/>
      <c r="AL53" s="68"/>
      <c r="AM53" s="68"/>
      <c r="AN53" s="68"/>
    </row>
    <row r="54" spans="1:40" s="25" customFormat="1" ht="25.5" x14ac:dyDescent="0.25">
      <c r="A54" s="106" t="s">
        <v>131</v>
      </c>
      <c r="B54" s="233" t="s">
        <v>95</v>
      </c>
      <c r="C54" s="260">
        <f>C56+C55</f>
        <v>1.1726E-2</v>
      </c>
      <c r="D54" s="97">
        <f>E54/C54</f>
        <v>78722.497015179935</v>
      </c>
      <c r="E54" s="158">
        <f>E55+E56</f>
        <v>923.1</v>
      </c>
      <c r="F54" s="153">
        <f>F55+F56</f>
        <v>1.1726E-2</v>
      </c>
      <c r="G54" s="97">
        <f>H54/F54</f>
        <v>82773.324236738859</v>
      </c>
      <c r="H54" s="98">
        <f>H56+H55</f>
        <v>970.59999999999991</v>
      </c>
      <c r="I54" s="151">
        <f>I55+I56</f>
        <v>1.1726E-2</v>
      </c>
      <c r="J54" s="97">
        <f>K54/I54</f>
        <v>86510.439075558577</v>
      </c>
      <c r="K54" s="256">
        <f>K55+K56</f>
        <v>1014.4214085999999</v>
      </c>
      <c r="L54" s="193"/>
      <c r="M54" s="198"/>
      <c r="N54" s="193"/>
      <c r="O54" s="287"/>
      <c r="P54" s="100"/>
      <c r="Q54" s="109"/>
      <c r="R54" s="101"/>
      <c r="S54" s="99"/>
      <c r="T54" s="284"/>
      <c r="U54" s="75"/>
      <c r="V54" s="110"/>
      <c r="W54" s="110"/>
      <c r="X54" s="111"/>
      <c r="Y54" s="75"/>
      <c r="Z54" s="110"/>
      <c r="AA54" s="110"/>
      <c r="AB54" s="111"/>
      <c r="AC54" s="75"/>
      <c r="AD54" s="110"/>
      <c r="AE54" s="110"/>
      <c r="AF54" s="111"/>
      <c r="AG54" s="67"/>
      <c r="AH54" s="67"/>
      <c r="AI54" s="67"/>
      <c r="AJ54" s="103"/>
      <c r="AK54" s="68"/>
      <c r="AL54" s="68"/>
      <c r="AM54" s="68"/>
      <c r="AN54" s="68"/>
    </row>
    <row r="55" spans="1:40" s="25" customFormat="1" x14ac:dyDescent="0.25">
      <c r="A55" s="227" t="s">
        <v>132</v>
      </c>
      <c r="B55" s="232" t="s">
        <v>95</v>
      </c>
      <c r="C55" s="258">
        <v>7.6199999999999998E-4</v>
      </c>
      <c r="D55" s="219">
        <v>99208.9</v>
      </c>
      <c r="E55" s="220">
        <v>75.599999999999994</v>
      </c>
      <c r="F55" s="218">
        <v>7.6199999999999998E-4</v>
      </c>
      <c r="G55" s="219">
        <v>106054.3</v>
      </c>
      <c r="H55" s="221">
        <v>80.8</v>
      </c>
      <c r="I55" s="218">
        <v>7.6199999999999998E-4</v>
      </c>
      <c r="J55" s="219">
        <v>107020.3</v>
      </c>
      <c r="K55" s="259">
        <f>I55*J55</f>
        <v>81.549468599999997</v>
      </c>
      <c r="L55" s="193"/>
      <c r="M55" s="198"/>
      <c r="N55" s="193"/>
      <c r="O55" s="283"/>
      <c r="P55" s="100"/>
      <c r="Q55" s="99"/>
      <c r="R55" s="101"/>
      <c r="S55" s="99"/>
      <c r="T55" s="284"/>
      <c r="U55" s="75"/>
      <c r="V55" s="110"/>
      <c r="W55" s="110"/>
      <c r="X55" s="111"/>
      <c r="Y55" s="75"/>
      <c r="Z55" s="110"/>
      <c r="AA55" s="110"/>
      <c r="AB55" s="111"/>
      <c r="AC55" s="75"/>
      <c r="AD55" s="110"/>
      <c r="AE55" s="110"/>
      <c r="AF55" s="111"/>
      <c r="AG55" s="67"/>
      <c r="AH55" s="67"/>
      <c r="AI55" s="67"/>
      <c r="AJ55" s="103"/>
      <c r="AK55" s="68"/>
      <c r="AL55" s="68"/>
      <c r="AM55" s="68"/>
      <c r="AN55" s="68"/>
    </row>
    <row r="56" spans="1:40" s="25" customFormat="1" ht="38.25" x14ac:dyDescent="0.25">
      <c r="A56" s="106" t="s">
        <v>133</v>
      </c>
      <c r="B56" s="233" t="s">
        <v>95</v>
      </c>
      <c r="C56" s="255">
        <v>1.0964E-2</v>
      </c>
      <c r="D56" s="97">
        <v>77300.600000000006</v>
      </c>
      <c r="E56" s="158">
        <v>847.5</v>
      </c>
      <c r="F56" s="153">
        <v>1.0964E-2</v>
      </c>
      <c r="G56" s="97">
        <v>81160.3</v>
      </c>
      <c r="H56" s="98">
        <v>889.8</v>
      </c>
      <c r="I56" s="151">
        <v>1.0964E-2</v>
      </c>
      <c r="J56" s="97">
        <v>85085</v>
      </c>
      <c r="K56" s="256">
        <f>J56*I56</f>
        <v>932.87194</v>
      </c>
      <c r="L56" s="193"/>
      <c r="M56" s="198"/>
      <c r="N56" s="193"/>
      <c r="O56" s="283">
        <v>1.0964E-2</v>
      </c>
      <c r="P56" s="100">
        <v>130560.7</v>
      </c>
      <c r="Q56" s="109">
        <v>1.0964E-2</v>
      </c>
      <c r="R56" s="101">
        <v>137079.70000000001</v>
      </c>
      <c r="S56" s="99">
        <v>1.0964E-2</v>
      </c>
      <c r="T56" s="284">
        <v>143708.6</v>
      </c>
      <c r="U56" s="78">
        <f>O56-C56</f>
        <v>0</v>
      </c>
      <c r="V56" s="72">
        <f>U56/C56</f>
        <v>0</v>
      </c>
      <c r="W56" s="69">
        <f>P56-AJ56</f>
        <v>-21.116463800004567</v>
      </c>
      <c r="X56" s="70">
        <f t="shared" ref="X56" si="40">W56/AJ56</f>
        <v>-1.6171059931501634E-4</v>
      </c>
      <c r="Y56" s="79">
        <f>Q56-F56</f>
        <v>0</v>
      </c>
      <c r="Z56" s="72">
        <f>Y56/F56</f>
        <v>0</v>
      </c>
      <c r="AA56" s="69">
        <f>R56-(G56*1.629*1.037)</f>
        <v>-22.203461899975082</v>
      </c>
      <c r="AB56" s="70">
        <f>AA56/G56</f>
        <v>-2.7357540447700513E-4</v>
      </c>
      <c r="AC56" s="79">
        <f>S56-I56</f>
        <v>0</v>
      </c>
      <c r="AD56" s="72">
        <f>AC56/I56</f>
        <v>0</v>
      </c>
      <c r="AE56" s="69">
        <f>T56-(J56*1.629*1.037)</f>
        <v>-23.193204999988666</v>
      </c>
      <c r="AF56" s="70">
        <f>AE56/J56</f>
        <v>-2.7258864664733695E-4</v>
      </c>
      <c r="AG56" s="67"/>
      <c r="AH56" s="67"/>
      <c r="AI56" s="67"/>
      <c r="AJ56" s="103">
        <f>D56*1.629*1.037</f>
        <v>130581.8164638</v>
      </c>
      <c r="AK56" s="68"/>
      <c r="AL56" s="68"/>
      <c r="AM56" s="68"/>
      <c r="AN56" s="68"/>
    </row>
    <row r="57" spans="1:40" s="25" customFormat="1" ht="38.25" x14ac:dyDescent="0.25">
      <c r="A57" s="76" t="s">
        <v>134</v>
      </c>
      <c r="B57" s="229" t="s">
        <v>95</v>
      </c>
      <c r="C57" s="255">
        <f>C59+C58</f>
        <v>6.3499999999999993E-4</v>
      </c>
      <c r="D57" s="97">
        <f>E57/C57</f>
        <v>108426.40000000001</v>
      </c>
      <c r="E57" s="158">
        <f>E59+E58</f>
        <v>68.850763999999998</v>
      </c>
      <c r="F57" s="151">
        <f>F58+F59</f>
        <v>6.3499999999999993E-4</v>
      </c>
      <c r="G57" s="97">
        <f>H57/F57</f>
        <v>115907.8</v>
      </c>
      <c r="H57" s="98">
        <f>H58+H59</f>
        <v>73.601452999999992</v>
      </c>
      <c r="I57" s="151">
        <f>I58+I59</f>
        <v>6.3499999999999993E-4</v>
      </c>
      <c r="J57" s="97">
        <f>K57/I57</f>
        <v>123673.60000000002</v>
      </c>
      <c r="K57" s="256">
        <f>K58+K59</f>
        <v>78.532736</v>
      </c>
      <c r="L57" s="193"/>
      <c r="M57" s="198"/>
      <c r="N57" s="193"/>
      <c r="O57" s="283"/>
      <c r="P57" s="100"/>
      <c r="Q57" s="99"/>
      <c r="R57" s="101"/>
      <c r="S57" s="99"/>
      <c r="T57" s="284"/>
      <c r="U57" s="75"/>
      <c r="V57" s="65"/>
      <c r="W57" s="65"/>
      <c r="X57" s="66"/>
      <c r="Y57" s="75"/>
      <c r="Z57" s="65"/>
      <c r="AA57" s="65"/>
      <c r="AB57" s="66"/>
      <c r="AC57" s="75"/>
      <c r="AD57" s="65"/>
      <c r="AE57" s="65"/>
      <c r="AF57" s="66"/>
      <c r="AG57" s="67"/>
      <c r="AH57" s="67"/>
      <c r="AI57" s="67"/>
      <c r="AJ57" s="103"/>
      <c r="AK57" s="68"/>
      <c r="AL57" s="68"/>
      <c r="AM57" s="68"/>
      <c r="AN57" s="68"/>
    </row>
    <row r="58" spans="1:40" s="25" customFormat="1" x14ac:dyDescent="0.25">
      <c r="A58" s="227" t="s">
        <v>132</v>
      </c>
      <c r="B58" s="232" t="s">
        <v>95</v>
      </c>
      <c r="C58" s="258">
        <v>7.4999999999999993E-5</v>
      </c>
      <c r="D58" s="219">
        <v>108426.4</v>
      </c>
      <c r="E58" s="220">
        <f>C58*D58</f>
        <v>8.1319799999999987</v>
      </c>
      <c r="F58" s="218">
        <v>7.4999999999999993E-5</v>
      </c>
      <c r="G58" s="219">
        <v>115907.8</v>
      </c>
      <c r="H58" s="221">
        <f>F58*G58</f>
        <v>8.693085</v>
      </c>
      <c r="I58" s="218">
        <v>7.4999999999999993E-5</v>
      </c>
      <c r="J58" s="219">
        <v>123673.60000000001</v>
      </c>
      <c r="K58" s="259">
        <f>I58*J58</f>
        <v>9.2755200000000002</v>
      </c>
      <c r="L58" s="193"/>
      <c r="M58" s="198"/>
      <c r="N58" s="193"/>
      <c r="O58" s="283"/>
      <c r="P58" s="100"/>
      <c r="Q58" s="99"/>
      <c r="R58" s="101"/>
      <c r="S58" s="99"/>
      <c r="T58" s="284"/>
      <c r="U58" s="75"/>
      <c r="V58" s="65"/>
      <c r="W58" s="65"/>
      <c r="X58" s="66"/>
      <c r="Y58" s="75"/>
      <c r="Z58" s="65"/>
      <c r="AA58" s="65"/>
      <c r="AB58" s="66"/>
      <c r="AC58" s="75"/>
      <c r="AD58" s="65"/>
      <c r="AE58" s="65"/>
      <c r="AF58" s="66"/>
      <c r="AG58" s="67"/>
      <c r="AH58" s="67"/>
      <c r="AI58" s="67"/>
      <c r="AJ58" s="103"/>
      <c r="AK58" s="68"/>
      <c r="AL58" s="68"/>
      <c r="AM58" s="68"/>
      <c r="AN58" s="68"/>
    </row>
    <row r="59" spans="1:40" s="25" customFormat="1" ht="38.25" x14ac:dyDescent="0.25">
      <c r="A59" s="76" t="s">
        <v>133</v>
      </c>
      <c r="B59" s="229" t="s">
        <v>95</v>
      </c>
      <c r="C59" s="255">
        <v>5.5999999999999995E-4</v>
      </c>
      <c r="D59" s="97">
        <v>108426.4</v>
      </c>
      <c r="E59" s="158">
        <f>C59*D59</f>
        <v>60.718783999999992</v>
      </c>
      <c r="F59" s="151">
        <v>5.5999999999999995E-4</v>
      </c>
      <c r="G59" s="97">
        <v>115907.8</v>
      </c>
      <c r="H59" s="98">
        <f>G59*F59</f>
        <v>64.908367999999996</v>
      </c>
      <c r="I59" s="151">
        <v>5.5999999999999995E-4</v>
      </c>
      <c r="J59" s="97">
        <v>123673.60000000001</v>
      </c>
      <c r="K59" s="256">
        <f>J59*I59</f>
        <v>69.257216</v>
      </c>
      <c r="L59" s="193"/>
      <c r="M59" s="198"/>
      <c r="N59" s="193"/>
      <c r="O59" s="283">
        <v>5.5999999999999995E-4</v>
      </c>
      <c r="P59" s="100">
        <v>217732.4</v>
      </c>
      <c r="Q59" s="99">
        <v>5.5999999999999995E-4</v>
      </c>
      <c r="R59" s="101">
        <v>222814.1</v>
      </c>
      <c r="S59" s="99">
        <v>5.5999999999999995E-4</v>
      </c>
      <c r="T59" s="284">
        <v>227716</v>
      </c>
      <c r="U59" s="78">
        <f>O59-C59</f>
        <v>0</v>
      </c>
      <c r="V59" s="72">
        <f>U59/C59</f>
        <v>0</v>
      </c>
      <c r="W59" s="69">
        <f>P59-AJ59</f>
        <v>34570.609992800019</v>
      </c>
      <c r="X59" s="70">
        <f t="shared" ref="X59:X60" si="41">W59/AJ59</f>
        <v>0.18874356923155791</v>
      </c>
      <c r="Y59" s="79">
        <f>Q59-F59</f>
        <v>0</v>
      </c>
      <c r="Z59" s="72">
        <f>Y59/F59</f>
        <v>0</v>
      </c>
      <c r="AA59" s="69">
        <f>R59-(G59*1.629*1.037)</f>
        <v>27014.182970600028</v>
      </c>
      <c r="AB59" s="70">
        <f>AA59/G59</f>
        <v>0.23306613507115162</v>
      </c>
      <c r="AC59" s="79">
        <f>S59-I59</f>
        <v>0</v>
      </c>
      <c r="AD59" s="72">
        <f>AC59/I59</f>
        <v>0</v>
      </c>
      <c r="AE59" s="69">
        <f>T59-(J59*1.629*1.037)</f>
        <v>18797.526707200013</v>
      </c>
      <c r="AF59" s="70">
        <f>AE59/J59</f>
        <v>0.15199304222728224</v>
      </c>
      <c r="AG59" s="67"/>
      <c r="AH59" s="67"/>
      <c r="AI59" s="67"/>
      <c r="AJ59" s="103">
        <f>D59*1.629*1.037</f>
        <v>183161.79000719998</v>
      </c>
      <c r="AK59" s="68"/>
      <c r="AL59" s="68"/>
      <c r="AM59" s="68"/>
      <c r="AN59" s="68"/>
    </row>
    <row r="60" spans="1:40" s="25" customFormat="1" ht="51" x14ac:dyDescent="0.25">
      <c r="A60" s="76" t="s">
        <v>160</v>
      </c>
      <c r="B60" s="229" t="s">
        <v>95</v>
      </c>
      <c r="C60" s="255">
        <v>2.7700000000000001E-4</v>
      </c>
      <c r="D60" s="97">
        <v>143842.4</v>
      </c>
      <c r="E60" s="158">
        <f>C60*D60</f>
        <v>39.844344800000002</v>
      </c>
      <c r="F60" s="151">
        <v>2.7700000000000001E-4</v>
      </c>
      <c r="G60" s="97">
        <v>151024.5</v>
      </c>
      <c r="H60" s="98">
        <f>F60*G60</f>
        <v>41.833786500000002</v>
      </c>
      <c r="I60" s="151">
        <v>2.7700000000000001E-4</v>
      </c>
      <c r="J60" s="97">
        <v>158327.70000000001</v>
      </c>
      <c r="K60" s="256">
        <f>I60*J60</f>
        <v>43.856772900000003</v>
      </c>
      <c r="L60" s="193"/>
      <c r="M60" s="193"/>
      <c r="N60" s="193"/>
      <c r="O60" s="283">
        <v>2.7700000000000001E-4</v>
      </c>
      <c r="P60" s="100">
        <v>242949.8</v>
      </c>
      <c r="Q60" s="99">
        <v>2.7700000000000001E-4</v>
      </c>
      <c r="R60" s="101">
        <v>255080.4</v>
      </c>
      <c r="S60" s="99">
        <v>2.7700000000000001E-4</v>
      </c>
      <c r="T60" s="284">
        <v>267415.5</v>
      </c>
      <c r="U60" s="78">
        <f>O60-C60</f>
        <v>0</v>
      </c>
      <c r="V60" s="72">
        <f>U60/C60</f>
        <v>0</v>
      </c>
      <c r="W60" s="69">
        <f>P60-AJ60</f>
        <v>-39.282575199991697</v>
      </c>
      <c r="X60" s="70">
        <f t="shared" si="41"/>
        <v>-1.616639512511208E-4</v>
      </c>
      <c r="Y60" s="79">
        <f>Q60-F60</f>
        <v>0</v>
      </c>
      <c r="Z60" s="72">
        <f>Y60/F60</f>
        <v>0</v>
      </c>
      <c r="AA60" s="69">
        <f>R60-(G60*1.629*1.037)</f>
        <v>-41.210188499971991</v>
      </c>
      <c r="AB60" s="70">
        <f>AA60/G60</f>
        <v>-2.7287088187659614E-4</v>
      </c>
      <c r="AC60" s="79">
        <f>S60-I60</f>
        <v>0</v>
      </c>
      <c r="AD60" s="72">
        <f>AC60/I60</f>
        <v>0</v>
      </c>
      <c r="AE60" s="69">
        <f>T60-(J60*1.629*1.037)</f>
        <v>-43.208762100024614</v>
      </c>
      <c r="AF60" s="70">
        <f>AE60/J60</f>
        <v>-2.7290715459155036E-4</v>
      </c>
      <c r="AG60" s="67"/>
      <c r="AH60" s="67"/>
      <c r="AI60" s="67"/>
      <c r="AJ60" s="103">
        <f>D60*1.629*1.037</f>
        <v>242989.08257519998</v>
      </c>
      <c r="AK60" s="68"/>
      <c r="AL60" s="68"/>
      <c r="AM60" s="68"/>
      <c r="AN60" s="68"/>
    </row>
    <row r="61" spans="1:40" s="25" customFormat="1" ht="25.5" x14ac:dyDescent="0.25">
      <c r="A61" s="226" t="s">
        <v>161</v>
      </c>
      <c r="B61" s="229" t="s">
        <v>98</v>
      </c>
      <c r="C61" s="255">
        <f>C62+C63</f>
        <v>0.17696699999999999</v>
      </c>
      <c r="D61" s="97">
        <f>E61/C61</f>
        <v>46109.588081958791</v>
      </c>
      <c r="E61" s="158">
        <f>E63+E62</f>
        <v>8159.8754741000002</v>
      </c>
      <c r="F61" s="151">
        <f>F63+F62</f>
        <v>0.16872199999999998</v>
      </c>
      <c r="G61" s="97">
        <f>H61/F61</f>
        <v>52369.288785102122</v>
      </c>
      <c r="H61" s="98">
        <f>H62+H63</f>
        <v>8835.8511423999989</v>
      </c>
      <c r="I61" s="151">
        <f>I63+I62</f>
        <v>0.16047600000000001</v>
      </c>
      <c r="J61" s="97">
        <f>K61/I61</f>
        <v>59485.153075849346</v>
      </c>
      <c r="K61" s="256">
        <f>K62+K63</f>
        <v>9545.9394250000005</v>
      </c>
      <c r="L61" s="193"/>
      <c r="M61" s="198"/>
      <c r="N61" s="193"/>
      <c r="O61" s="283"/>
      <c r="P61" s="100"/>
      <c r="Q61" s="99"/>
      <c r="R61" s="101"/>
      <c r="S61" s="99"/>
      <c r="T61" s="284"/>
      <c r="U61" s="78"/>
      <c r="V61" s="115"/>
      <c r="W61" s="115"/>
      <c r="X61" s="111"/>
      <c r="Y61" s="78"/>
      <c r="Z61" s="115"/>
      <c r="AA61" s="115"/>
      <c r="AB61" s="111"/>
      <c r="AC61" s="78"/>
      <c r="AD61" s="115"/>
      <c r="AE61" s="115"/>
      <c r="AF61" s="111"/>
      <c r="AG61" s="67"/>
      <c r="AH61" s="67"/>
      <c r="AI61" s="67"/>
      <c r="AJ61" s="103"/>
      <c r="AK61" s="68"/>
      <c r="AL61" s="68"/>
      <c r="AM61" s="68"/>
      <c r="AN61" s="68"/>
    </row>
    <row r="62" spans="1:40" s="25" customFormat="1" ht="25.5" x14ac:dyDescent="0.25">
      <c r="A62" s="228" t="s">
        <v>129</v>
      </c>
      <c r="B62" s="232" t="s">
        <v>98</v>
      </c>
      <c r="C62" s="258">
        <v>1.2057999999999999E-2</v>
      </c>
      <c r="D62" s="219">
        <v>80000.7</v>
      </c>
      <c r="E62" s="220">
        <f>C62*D62</f>
        <v>964.64844059999996</v>
      </c>
      <c r="F62" s="218">
        <v>1.2057999999999999E-2</v>
      </c>
      <c r="G62" s="219">
        <v>85472.8</v>
      </c>
      <c r="H62" s="221">
        <v>1030.5999999999999</v>
      </c>
      <c r="I62" s="218">
        <v>1.2057999999999999E-2</v>
      </c>
      <c r="J62" s="219">
        <v>91152.5</v>
      </c>
      <c r="K62" s="259">
        <v>1099.0999999999999</v>
      </c>
      <c r="L62" s="193"/>
      <c r="M62" s="198"/>
      <c r="N62" s="193"/>
      <c r="O62" s="283"/>
      <c r="P62" s="100"/>
      <c r="Q62" s="99"/>
      <c r="R62" s="101"/>
      <c r="S62" s="99"/>
      <c r="T62" s="284"/>
      <c r="U62" s="75"/>
      <c r="V62" s="115"/>
      <c r="W62" s="115"/>
      <c r="X62" s="111"/>
      <c r="Y62" s="75"/>
      <c r="Z62" s="115"/>
      <c r="AA62" s="115"/>
      <c r="AB62" s="111"/>
      <c r="AC62" s="75"/>
      <c r="AD62" s="115"/>
      <c r="AE62" s="115"/>
      <c r="AF62" s="111"/>
      <c r="AG62" s="67"/>
      <c r="AH62" s="67"/>
      <c r="AI62" s="67"/>
      <c r="AJ62" s="103"/>
      <c r="AK62" s="68"/>
      <c r="AL62" s="68"/>
      <c r="AM62" s="68"/>
      <c r="AN62" s="68"/>
    </row>
    <row r="63" spans="1:40" s="25" customFormat="1" ht="38.25" x14ac:dyDescent="0.25">
      <c r="A63" s="226" t="s">
        <v>135</v>
      </c>
      <c r="B63" s="229" t="s">
        <v>98</v>
      </c>
      <c r="C63" s="255">
        <v>0.164909</v>
      </c>
      <c r="D63" s="97">
        <v>43631.5</v>
      </c>
      <c r="E63" s="158">
        <f>C63*D63</f>
        <v>7195.2270335000003</v>
      </c>
      <c r="F63" s="151">
        <v>0.156664</v>
      </c>
      <c r="G63" s="97">
        <v>49821.599999999999</v>
      </c>
      <c r="H63" s="98">
        <f>F63*G63</f>
        <v>7805.2511423999995</v>
      </c>
      <c r="I63" s="151">
        <v>0.14841799999999999</v>
      </c>
      <c r="J63" s="97">
        <v>56912.5</v>
      </c>
      <c r="K63" s="256">
        <f>I63*J63</f>
        <v>8446.8394250000001</v>
      </c>
      <c r="L63" s="193"/>
      <c r="M63" s="198"/>
      <c r="N63" s="193"/>
      <c r="O63" s="283">
        <v>0.164909</v>
      </c>
      <c r="P63" s="100">
        <v>73693.600000000006</v>
      </c>
      <c r="Q63" s="99">
        <v>0.156664</v>
      </c>
      <c r="R63" s="101">
        <v>84148.7</v>
      </c>
      <c r="S63" s="99">
        <v>0.14841799999999999</v>
      </c>
      <c r="T63" s="284">
        <v>96125.2</v>
      </c>
      <c r="U63" s="78">
        <f>O63-C63</f>
        <v>0</v>
      </c>
      <c r="V63" s="72">
        <f>U63/C63</f>
        <v>0</v>
      </c>
      <c r="W63" s="69">
        <f>P63-AJ63</f>
        <v>-11.91489949998504</v>
      </c>
      <c r="X63" s="70">
        <f t="shared" ref="X63" si="42">W63/AJ63</f>
        <v>-1.6165546792843677E-4</v>
      </c>
      <c r="Y63" s="79">
        <f>Q63-F63</f>
        <v>0</v>
      </c>
      <c r="Z63" s="72">
        <f>Y63/F63</f>
        <v>0</v>
      </c>
      <c r="AA63" s="69">
        <f>R63-(G63*1.629*1.037)</f>
        <v>-13.583696799993049</v>
      </c>
      <c r="AB63" s="70">
        <f>AA63/G63</f>
        <v>-2.7264673956663474E-4</v>
      </c>
      <c r="AC63" s="79">
        <f>S63-I63</f>
        <v>0</v>
      </c>
      <c r="AD63" s="72">
        <f>AC63/I63</f>
        <v>0</v>
      </c>
      <c r="AE63" s="69">
        <f>T63-(J63*1.629*1.037)</f>
        <v>-15.549612499991781</v>
      </c>
      <c r="AF63" s="70">
        <f>AE63/J63</f>
        <v>-2.7321963540508293E-4</v>
      </c>
      <c r="AG63" s="67"/>
      <c r="AH63" s="67"/>
      <c r="AI63" s="67"/>
      <c r="AJ63" s="103">
        <f>D63*1.629*1.037</f>
        <v>73705.514899499991</v>
      </c>
      <c r="AK63" s="68"/>
      <c r="AL63" s="68"/>
      <c r="AM63" s="68"/>
      <c r="AN63" s="68"/>
    </row>
    <row r="64" spans="1:40" s="25" customFormat="1" ht="25.5" x14ac:dyDescent="0.25">
      <c r="A64" s="226" t="s">
        <v>136</v>
      </c>
      <c r="B64" s="229" t="s">
        <v>98</v>
      </c>
      <c r="C64" s="255">
        <f>C65+C66</f>
        <v>1.1247E-2</v>
      </c>
      <c r="D64" s="97">
        <f>E64/C64</f>
        <v>97722.920743309325</v>
      </c>
      <c r="E64" s="158">
        <f>E65+E66</f>
        <v>1099.0896895999999</v>
      </c>
      <c r="F64" s="153">
        <f>F65+F66</f>
        <v>1.1247E-2</v>
      </c>
      <c r="G64" s="97">
        <f>H64/F64</f>
        <v>102924.01779141104</v>
      </c>
      <c r="H64" s="98">
        <f>H65+H66</f>
        <v>1157.5864280999999</v>
      </c>
      <c r="I64" s="153">
        <f>I66+I65</f>
        <v>1.1247E-2</v>
      </c>
      <c r="J64" s="97">
        <f>K64/I64</f>
        <v>108769.37025873567</v>
      </c>
      <c r="K64" s="256">
        <f>K66+K65</f>
        <v>1223.3291073</v>
      </c>
      <c r="L64" s="199"/>
      <c r="M64" s="198"/>
      <c r="N64" s="200"/>
      <c r="O64" s="283"/>
      <c r="P64" s="100"/>
      <c r="Q64" s="109"/>
      <c r="R64" s="101"/>
      <c r="S64" s="109"/>
      <c r="T64" s="284"/>
      <c r="U64" s="116"/>
      <c r="V64" s="110"/>
      <c r="W64" s="110"/>
      <c r="X64" s="111"/>
      <c r="Y64" s="116"/>
      <c r="Z64" s="110"/>
      <c r="AA64" s="110"/>
      <c r="AB64" s="111"/>
      <c r="AC64" s="116"/>
      <c r="AD64" s="110"/>
      <c r="AE64" s="110"/>
      <c r="AF64" s="111"/>
      <c r="AG64" s="67"/>
      <c r="AH64" s="67"/>
      <c r="AI64" s="67"/>
      <c r="AJ64" s="103"/>
      <c r="AK64" s="68"/>
      <c r="AL64" s="68"/>
      <c r="AM64" s="68"/>
      <c r="AN64" s="68"/>
    </row>
    <row r="65" spans="1:40" s="25" customFormat="1" ht="25.5" x14ac:dyDescent="0.25">
      <c r="A65" s="228" t="s">
        <v>132</v>
      </c>
      <c r="B65" s="232" t="s">
        <v>98</v>
      </c>
      <c r="C65" s="258">
        <v>1.6100000000000001E-3</v>
      </c>
      <c r="D65" s="219">
        <v>116789.5</v>
      </c>
      <c r="E65" s="220">
        <v>188</v>
      </c>
      <c r="F65" s="218">
        <v>1.6100000000000001E-3</v>
      </c>
      <c r="G65" s="219">
        <v>124848</v>
      </c>
      <c r="H65" s="221">
        <f>F65*G65</f>
        <v>201.00528</v>
      </c>
      <c r="I65" s="218">
        <v>1.6100000000000001E-3</v>
      </c>
      <c r="J65" s="219">
        <v>133212.79999999999</v>
      </c>
      <c r="K65" s="259">
        <v>214.5</v>
      </c>
      <c r="L65" s="199"/>
      <c r="M65" s="198"/>
      <c r="N65" s="200"/>
      <c r="O65" s="283"/>
      <c r="P65" s="100"/>
      <c r="Q65" s="99"/>
      <c r="R65" s="101"/>
      <c r="S65" s="99"/>
      <c r="T65" s="284"/>
      <c r="U65" s="75"/>
      <c r="V65" s="110"/>
      <c r="W65" s="110"/>
      <c r="X65" s="111"/>
      <c r="Y65" s="75"/>
      <c r="Z65" s="110"/>
      <c r="AA65" s="110"/>
      <c r="AB65" s="111"/>
      <c r="AC65" s="75"/>
      <c r="AD65" s="110"/>
      <c r="AE65" s="110"/>
      <c r="AF65" s="111"/>
      <c r="AG65" s="67"/>
      <c r="AH65" s="67"/>
      <c r="AI65" s="67"/>
      <c r="AJ65" s="103"/>
      <c r="AK65" s="68"/>
      <c r="AL65" s="68"/>
      <c r="AM65" s="68"/>
      <c r="AN65" s="68"/>
    </row>
    <row r="66" spans="1:40" s="25" customFormat="1" ht="38.25" x14ac:dyDescent="0.25">
      <c r="A66" s="226" t="s">
        <v>133</v>
      </c>
      <c r="B66" s="229" t="s">
        <v>98</v>
      </c>
      <c r="C66" s="255">
        <v>9.6369999999999997E-3</v>
      </c>
      <c r="D66" s="97">
        <v>94540.800000000003</v>
      </c>
      <c r="E66" s="158">
        <f>C66*D66</f>
        <v>911.08968960000004</v>
      </c>
      <c r="F66" s="153">
        <v>9.6369999999999997E-3</v>
      </c>
      <c r="G66" s="97">
        <v>99261.3</v>
      </c>
      <c r="H66" s="98">
        <f>F66*G66</f>
        <v>956.58114809999995</v>
      </c>
      <c r="I66" s="153">
        <v>9.6369999999999997E-3</v>
      </c>
      <c r="J66" s="97">
        <v>104682.9</v>
      </c>
      <c r="K66" s="256">
        <f>I66*J66</f>
        <v>1008.8291072999999</v>
      </c>
      <c r="L66" s="199"/>
      <c r="M66" s="198"/>
      <c r="N66" s="200"/>
      <c r="O66" s="283">
        <v>8.9259999999999999E-3</v>
      </c>
      <c r="P66" s="100">
        <v>159679.4</v>
      </c>
      <c r="Q66" s="109">
        <f>O66</f>
        <v>8.9259999999999999E-3</v>
      </c>
      <c r="R66" s="101">
        <v>167652.29999999999</v>
      </c>
      <c r="S66" s="109">
        <f>O66</f>
        <v>8.9259999999999999E-3</v>
      </c>
      <c r="T66" s="284">
        <v>176809.4</v>
      </c>
      <c r="U66" s="78">
        <f>O66-C66</f>
        <v>-7.1099999999999983E-4</v>
      </c>
      <c r="V66" s="72">
        <f>U66/C66</f>
        <v>-7.377814672615958E-2</v>
      </c>
      <c r="W66" s="69">
        <f>P66-AJ66</f>
        <v>-25.820838399988133</v>
      </c>
      <c r="X66" s="70">
        <f t="shared" ref="X66" si="43">W66/AJ66</f>
        <v>-1.6167811086223235E-4</v>
      </c>
      <c r="Y66" s="79">
        <f>Q66-F66</f>
        <v>-7.1099999999999983E-4</v>
      </c>
      <c r="Z66" s="72">
        <f>Y66/F66</f>
        <v>-7.377814672615958E-2</v>
      </c>
      <c r="AA66" s="69">
        <f>R66-(G66*1.629*1.037)</f>
        <v>-27.134034900023835</v>
      </c>
      <c r="AB66" s="70">
        <f>AA66/G66</f>
        <v>-2.7335965678490845E-4</v>
      </c>
      <c r="AC66" s="79">
        <f>S66-I66</f>
        <v>-7.1099999999999983E-4</v>
      </c>
      <c r="AD66" s="72">
        <f>AC66/I66</f>
        <v>-7.377814672615958E-2</v>
      </c>
      <c r="AE66" s="69">
        <f>T66-(J66*1.629*1.037)</f>
        <v>-28.596531699993648</v>
      </c>
      <c r="AF66" s="70">
        <f>AE66/J66</f>
        <v>-2.731729031197421E-4</v>
      </c>
      <c r="AG66" s="67"/>
      <c r="AH66" s="67"/>
      <c r="AI66" s="67"/>
      <c r="AJ66" s="103">
        <f>D66*1.629*1.037</f>
        <v>159705.22083839998</v>
      </c>
      <c r="AK66" s="68"/>
      <c r="AL66" s="68"/>
      <c r="AM66" s="68"/>
      <c r="AN66" s="68"/>
    </row>
    <row r="67" spans="1:40" s="25" customFormat="1" x14ac:dyDescent="0.25">
      <c r="A67" s="226" t="s">
        <v>137</v>
      </c>
      <c r="B67" s="229"/>
      <c r="C67" s="255"/>
      <c r="D67" s="97"/>
      <c r="E67" s="158"/>
      <c r="F67" s="151"/>
      <c r="G67" s="97"/>
      <c r="H67" s="98"/>
      <c r="I67" s="151"/>
      <c r="J67" s="97"/>
      <c r="K67" s="256"/>
      <c r="L67" s="193"/>
      <c r="M67" s="193"/>
      <c r="N67" s="193"/>
      <c r="O67" s="283"/>
      <c r="P67" s="100"/>
      <c r="Q67" s="99"/>
      <c r="R67" s="101"/>
      <c r="S67" s="99"/>
      <c r="T67" s="284"/>
      <c r="U67" s="117"/>
      <c r="V67" s="65"/>
      <c r="W67" s="65"/>
      <c r="X67" s="66"/>
      <c r="Y67" s="117"/>
      <c r="Z67" s="65"/>
      <c r="AA67" s="65"/>
      <c r="AB67" s="66"/>
      <c r="AC67" s="117"/>
      <c r="AD67" s="65"/>
      <c r="AE67" s="65"/>
      <c r="AF67" s="66"/>
      <c r="AG67" s="67"/>
      <c r="AH67" s="67"/>
      <c r="AI67" s="67"/>
      <c r="AJ67" s="103"/>
      <c r="AK67" s="68"/>
      <c r="AL67" s="68"/>
      <c r="AM67" s="68"/>
      <c r="AN67" s="68"/>
    </row>
    <row r="68" spans="1:40" s="25" customFormat="1" ht="25.5" x14ac:dyDescent="0.25">
      <c r="A68" s="226" t="s">
        <v>138</v>
      </c>
      <c r="B68" s="229" t="s">
        <v>110</v>
      </c>
      <c r="C68" s="255">
        <v>3.1159999999999998E-3</v>
      </c>
      <c r="D68" s="97">
        <v>21618.9</v>
      </c>
      <c r="E68" s="158">
        <v>67.364492400000003</v>
      </c>
      <c r="F68" s="151">
        <v>3.1159999999999998E-3</v>
      </c>
      <c r="G68" s="97">
        <v>22957</v>
      </c>
      <c r="H68" s="98">
        <v>71.534012000000004</v>
      </c>
      <c r="I68" s="151">
        <v>3.1159999999999998E-3</v>
      </c>
      <c r="J68" s="97">
        <v>24306.7</v>
      </c>
      <c r="K68" s="256">
        <v>75.739677200000003</v>
      </c>
      <c r="L68" s="171"/>
      <c r="M68" s="171"/>
      <c r="N68" s="171"/>
      <c r="O68" s="283">
        <v>3.1159999999999998E-3</v>
      </c>
      <c r="P68" s="100">
        <v>36514.300000000003</v>
      </c>
      <c r="Q68" s="99">
        <v>3.1159999999999998E-3</v>
      </c>
      <c r="R68" s="101">
        <v>38774.400000000001</v>
      </c>
      <c r="S68" s="99">
        <v>3.1159999999999998E-3</v>
      </c>
      <c r="T68" s="284">
        <v>41054</v>
      </c>
      <c r="U68" s="78">
        <f>O68-C68</f>
        <v>0</v>
      </c>
      <c r="V68" s="72">
        <f>U68/C68</f>
        <v>0</v>
      </c>
      <c r="W68" s="69">
        <f>P68-AJ68</f>
        <v>-5.9240596999952686</v>
      </c>
      <c r="X68" s="70">
        <f t="shared" ref="X68" si="44">W68/AJ68</f>
        <v>-1.6221312580971971E-4</v>
      </c>
      <c r="Y68" s="79">
        <f>Q68-F68</f>
        <v>0</v>
      </c>
      <c r="Z68" s="72">
        <f>Y68/F68</f>
        <v>0</v>
      </c>
      <c r="AA68" s="69">
        <f>R68-(G68*1.629*1.037)</f>
        <v>-6.2402609999990091</v>
      </c>
      <c r="AB68" s="70">
        <f>AA68/G68</f>
        <v>-2.7182388813865092E-4</v>
      </c>
      <c r="AC68" s="79">
        <f>S68-I68</f>
        <v>0</v>
      </c>
      <c r="AD68" s="72">
        <f>AC68/I68</f>
        <v>0</v>
      </c>
      <c r="AE68" s="69">
        <f>T68-(J68*1.629*1.037)</f>
        <v>-6.6520290999978897</v>
      </c>
      <c r="AF68" s="70">
        <f>AE68/J68</f>
        <v>-2.7367059699580322E-4</v>
      </c>
      <c r="AG68" s="67"/>
      <c r="AH68" s="67"/>
      <c r="AI68" s="67"/>
      <c r="AJ68" s="103">
        <f>D68*1.629*1.037</f>
        <v>36520.224059699998</v>
      </c>
      <c r="AK68" s="68"/>
      <c r="AL68" s="68"/>
      <c r="AM68" s="68"/>
      <c r="AN68" s="68"/>
    </row>
    <row r="69" spans="1:40" s="25" customFormat="1" ht="51" x14ac:dyDescent="0.25">
      <c r="A69" s="226" t="s">
        <v>139</v>
      </c>
      <c r="B69" s="229" t="s">
        <v>95</v>
      </c>
      <c r="C69" s="255">
        <f>C71+C70</f>
        <v>2.728E-3</v>
      </c>
      <c r="D69" s="97">
        <f>E69/C69</f>
        <v>25654.116275659821</v>
      </c>
      <c r="E69" s="158">
        <f>E71+E70</f>
        <v>69.984429199999994</v>
      </c>
      <c r="F69" s="151">
        <f>F71+F70</f>
        <v>2.728E-3</v>
      </c>
      <c r="G69" s="97">
        <f>H69/F69</f>
        <v>26961.913856304982</v>
      </c>
      <c r="H69" s="98">
        <f>H70+H71</f>
        <v>73.552100999999993</v>
      </c>
      <c r="I69" s="151">
        <f>I71+I70</f>
        <v>2.728E-3</v>
      </c>
      <c r="J69" s="97">
        <f>K69/I69</f>
        <v>28294.043841642226</v>
      </c>
      <c r="K69" s="256">
        <f>K71+K70</f>
        <v>77.186151599999988</v>
      </c>
      <c r="L69" s="171"/>
      <c r="M69" s="171"/>
      <c r="N69" s="171"/>
      <c r="O69" s="283"/>
      <c r="P69" s="100"/>
      <c r="Q69" s="99"/>
      <c r="R69" s="101"/>
      <c r="S69" s="99"/>
      <c r="T69" s="284"/>
      <c r="U69" s="75"/>
      <c r="V69" s="65"/>
      <c r="W69" s="65"/>
      <c r="X69" s="66"/>
      <c r="Y69" s="75"/>
      <c r="Z69" s="65"/>
      <c r="AA69" s="65"/>
      <c r="AB69" s="66"/>
      <c r="AC69" s="75"/>
      <c r="AD69" s="65"/>
      <c r="AE69" s="65"/>
      <c r="AF69" s="66"/>
      <c r="AG69" s="67"/>
      <c r="AH69" s="67"/>
      <c r="AI69" s="67"/>
      <c r="AJ69" s="103"/>
      <c r="AK69" s="68"/>
      <c r="AL69" s="68"/>
      <c r="AM69" s="68"/>
      <c r="AN69" s="68"/>
    </row>
    <row r="70" spans="1:40" s="25" customFormat="1" x14ac:dyDescent="0.25">
      <c r="A70" s="228" t="s">
        <v>132</v>
      </c>
      <c r="B70" s="232" t="s">
        <v>95</v>
      </c>
      <c r="C70" s="258">
        <v>1.27E-4</v>
      </c>
      <c r="D70" s="219">
        <v>30231.8</v>
      </c>
      <c r="E70" s="220">
        <f>C70*D70</f>
        <v>3.8394385999999998</v>
      </c>
      <c r="F70" s="218">
        <v>1.27E-4</v>
      </c>
      <c r="G70" s="219">
        <v>32317.8</v>
      </c>
      <c r="H70" s="221">
        <f>G70*F70</f>
        <v>4.1043605999999997</v>
      </c>
      <c r="I70" s="218">
        <v>1.27E-4</v>
      </c>
      <c r="J70" s="219">
        <v>34483.1</v>
      </c>
      <c r="K70" s="259">
        <v>4.38</v>
      </c>
      <c r="L70" s="171"/>
      <c r="M70" s="171"/>
      <c r="N70" s="171"/>
      <c r="O70" s="283"/>
      <c r="P70" s="100"/>
      <c r="Q70" s="99"/>
      <c r="R70" s="101"/>
      <c r="S70" s="99"/>
      <c r="T70" s="284"/>
      <c r="U70" s="75"/>
      <c r="V70" s="65"/>
      <c r="W70" s="65"/>
      <c r="X70" s="66"/>
      <c r="Y70" s="75"/>
      <c r="Z70" s="65"/>
      <c r="AA70" s="65"/>
      <c r="AB70" s="66"/>
      <c r="AC70" s="75"/>
      <c r="AD70" s="65"/>
      <c r="AE70" s="65"/>
      <c r="AF70" s="66"/>
      <c r="AG70" s="67"/>
      <c r="AH70" s="67"/>
      <c r="AI70" s="67"/>
      <c r="AJ70" s="103"/>
      <c r="AK70" s="68"/>
      <c r="AL70" s="68"/>
      <c r="AM70" s="68"/>
      <c r="AN70" s="68"/>
    </row>
    <row r="71" spans="1:40" s="25" customFormat="1" ht="38.25" x14ac:dyDescent="0.25">
      <c r="A71" s="226" t="s">
        <v>133</v>
      </c>
      <c r="B71" s="229" t="s">
        <v>95</v>
      </c>
      <c r="C71" s="255">
        <v>2.601E-3</v>
      </c>
      <c r="D71" s="97">
        <v>25430.6</v>
      </c>
      <c r="E71" s="158">
        <f>D71*C71</f>
        <v>66.1449906</v>
      </c>
      <c r="F71" s="151">
        <v>2.601E-3</v>
      </c>
      <c r="G71" s="97">
        <v>26700.400000000001</v>
      </c>
      <c r="H71" s="98">
        <f>G71*F71</f>
        <v>69.447740400000001</v>
      </c>
      <c r="I71" s="151">
        <v>2.601E-3</v>
      </c>
      <c r="J71" s="97">
        <v>27991.599999999999</v>
      </c>
      <c r="K71" s="256">
        <v>72.806151599999993</v>
      </c>
      <c r="L71" s="171"/>
      <c r="M71" s="171"/>
      <c r="N71" s="171"/>
      <c r="O71" s="283">
        <v>2.601E-3</v>
      </c>
      <c r="P71" s="100">
        <v>42952.3</v>
      </c>
      <c r="Q71" s="99">
        <v>2.601E-3</v>
      </c>
      <c r="R71" s="101">
        <v>45097</v>
      </c>
      <c r="S71" s="99">
        <v>2.601E-3</v>
      </c>
      <c r="T71" s="284">
        <v>47277.8</v>
      </c>
      <c r="U71" s="78">
        <f>O71-C71</f>
        <v>0</v>
      </c>
      <c r="V71" s="72">
        <f>U71/C71</f>
        <v>0</v>
      </c>
      <c r="W71" s="69">
        <f>P71-AJ71</f>
        <v>-6.9259537999896565</v>
      </c>
      <c r="X71" s="70">
        <f t="shared" ref="X71" si="45">W71/AJ71</f>
        <v>-1.6122156873678531E-4</v>
      </c>
      <c r="Y71" s="79">
        <f>Q71-F71</f>
        <v>0</v>
      </c>
      <c r="Z71" s="72">
        <f>Y71/F71</f>
        <v>0</v>
      </c>
      <c r="AA71" s="69">
        <f>R71-(G71*1.629*1.037)</f>
        <v>-7.2648091999944882</v>
      </c>
      <c r="AB71" s="70">
        <f>AA71/G71</f>
        <v>-2.7208615601243756E-4</v>
      </c>
      <c r="AC71" s="79">
        <f>S71-I71</f>
        <v>0</v>
      </c>
      <c r="AD71" s="72">
        <f>AC71/I71</f>
        <v>0</v>
      </c>
      <c r="AE71" s="69">
        <f>T71-(J71*1.629*1.037)</f>
        <v>-7.6541067999860388</v>
      </c>
      <c r="AF71" s="70">
        <f>AE71/J71</f>
        <v>-2.7344299003937035E-4</v>
      </c>
      <c r="AG71" s="67"/>
      <c r="AH71" s="67"/>
      <c r="AI71" s="67"/>
      <c r="AJ71" s="103">
        <f>D71*1.629*1.037</f>
        <v>42959.225953799993</v>
      </c>
      <c r="AK71" s="68"/>
      <c r="AL71" s="68"/>
      <c r="AM71" s="68"/>
      <c r="AN71" s="68"/>
    </row>
    <row r="72" spans="1:40" s="25" customFormat="1" ht="51" x14ac:dyDescent="0.25">
      <c r="A72" s="226" t="s">
        <v>140</v>
      </c>
      <c r="B72" s="229" t="s">
        <v>98</v>
      </c>
      <c r="C72" s="255">
        <f>C74+C73</f>
        <v>6.6760000000000005E-3</v>
      </c>
      <c r="D72" s="97">
        <f>E72/C72</f>
        <v>54539.619203115632</v>
      </c>
      <c r="E72" s="158">
        <f>E73+E74</f>
        <v>364.1064978</v>
      </c>
      <c r="F72" s="151">
        <f>F73+F74</f>
        <v>6.6760000000000005E-3</v>
      </c>
      <c r="G72" s="97">
        <f>H72/F72</f>
        <v>57916.615488316347</v>
      </c>
      <c r="H72" s="98">
        <f>H73+H74</f>
        <v>386.65132499999999</v>
      </c>
      <c r="I72" s="151">
        <f>I73+I74</f>
        <v>6.6760000000000005E-3</v>
      </c>
      <c r="J72" s="97">
        <f>K72/I72</f>
        <v>61358.066566806468</v>
      </c>
      <c r="K72" s="256">
        <f>K73+K74</f>
        <v>409.62645240000001</v>
      </c>
      <c r="L72" s="171"/>
      <c r="M72" s="171"/>
      <c r="N72" s="171"/>
      <c r="O72" s="283"/>
      <c r="P72" s="100"/>
      <c r="Q72" s="99"/>
      <c r="R72" s="101"/>
      <c r="S72" s="99"/>
      <c r="T72" s="284"/>
      <c r="U72" s="75"/>
      <c r="V72" s="65"/>
      <c r="W72" s="65"/>
      <c r="X72" s="66"/>
      <c r="Y72" s="75"/>
      <c r="Z72" s="65"/>
      <c r="AA72" s="65"/>
      <c r="AB72" s="66"/>
      <c r="AC72" s="75"/>
      <c r="AD72" s="65"/>
      <c r="AE72" s="65"/>
      <c r="AF72" s="66"/>
      <c r="AG72" s="67"/>
      <c r="AH72" s="67"/>
      <c r="AI72" s="67"/>
      <c r="AJ72" s="103"/>
      <c r="AK72" s="68"/>
      <c r="AL72" s="68"/>
      <c r="AM72" s="68"/>
      <c r="AN72" s="68"/>
    </row>
    <row r="73" spans="1:40" s="25" customFormat="1" ht="25.5" x14ac:dyDescent="0.25">
      <c r="A73" s="228" t="s">
        <v>132</v>
      </c>
      <c r="B73" s="232" t="s">
        <v>98</v>
      </c>
      <c r="C73" s="258">
        <v>1.25E-3</v>
      </c>
      <c r="D73" s="219">
        <v>87286.9</v>
      </c>
      <c r="E73" s="220">
        <v>109.11</v>
      </c>
      <c r="F73" s="218">
        <v>1.25E-3</v>
      </c>
      <c r="G73" s="219">
        <v>93309.7</v>
      </c>
      <c r="H73" s="221">
        <v>116.64</v>
      </c>
      <c r="I73" s="218">
        <v>1.25E-3</v>
      </c>
      <c r="J73" s="219">
        <v>99561.4</v>
      </c>
      <c r="K73" s="259">
        <v>124.45</v>
      </c>
      <c r="L73" s="171"/>
      <c r="M73" s="171"/>
      <c r="N73" s="171"/>
      <c r="O73" s="283"/>
      <c r="P73" s="100"/>
      <c r="Q73" s="99"/>
      <c r="R73" s="101"/>
      <c r="S73" s="99"/>
      <c r="T73" s="284"/>
      <c r="U73" s="75"/>
      <c r="V73" s="65"/>
      <c r="W73" s="65"/>
      <c r="X73" s="66"/>
      <c r="Y73" s="75"/>
      <c r="Z73" s="65"/>
      <c r="AA73" s="65"/>
      <c r="AB73" s="66"/>
      <c r="AC73" s="75"/>
      <c r="AD73" s="65"/>
      <c r="AE73" s="65"/>
      <c r="AF73" s="66"/>
      <c r="AG73" s="67"/>
      <c r="AH73" s="67"/>
      <c r="AI73" s="67"/>
      <c r="AJ73" s="103"/>
      <c r="AK73" s="68"/>
      <c r="AL73" s="68"/>
      <c r="AM73" s="68"/>
      <c r="AN73" s="68"/>
    </row>
    <row r="74" spans="1:40" s="25" customFormat="1" ht="38.25" x14ac:dyDescent="0.25">
      <c r="A74" s="226" t="s">
        <v>133</v>
      </c>
      <c r="B74" s="229" t="s">
        <v>98</v>
      </c>
      <c r="C74" s="255">
        <v>5.4260000000000003E-3</v>
      </c>
      <c r="D74" s="97">
        <v>46995.3</v>
      </c>
      <c r="E74" s="158">
        <v>254.99649780000001</v>
      </c>
      <c r="F74" s="151">
        <v>5.4260000000000003E-3</v>
      </c>
      <c r="G74" s="97">
        <v>49762.5</v>
      </c>
      <c r="H74" s="98">
        <v>270.011325</v>
      </c>
      <c r="I74" s="151">
        <v>5.4260000000000003E-3</v>
      </c>
      <c r="J74" s="97">
        <v>52557.4</v>
      </c>
      <c r="K74" s="256">
        <v>285.17645240000002</v>
      </c>
      <c r="L74" s="171"/>
      <c r="M74" s="171"/>
      <c r="N74" s="171"/>
      <c r="O74" s="283">
        <v>5.4260000000000003E-3</v>
      </c>
      <c r="P74" s="100">
        <v>79375.100000000006</v>
      </c>
      <c r="Q74" s="99">
        <v>5.4260000000000003E-3</v>
      </c>
      <c r="R74" s="101">
        <v>84048.9</v>
      </c>
      <c r="S74" s="99">
        <v>5.4260000000000003E-3</v>
      </c>
      <c r="T74" s="284">
        <v>88769.4</v>
      </c>
      <c r="U74" s="78">
        <f>O74-C74</f>
        <v>0</v>
      </c>
      <c r="V74" s="72">
        <f>U74/C74</f>
        <v>0</v>
      </c>
      <c r="W74" s="69">
        <f>P74-AJ74</f>
        <v>-12.791416899999604</v>
      </c>
      <c r="X74" s="70">
        <f>W74/AJ74</f>
        <v>-1.6112554032738274E-4</v>
      </c>
      <c r="Y74" s="79">
        <f>Q74-F74</f>
        <v>0</v>
      </c>
      <c r="Z74" s="72">
        <f>Y74/F74</f>
        <v>0</v>
      </c>
      <c r="AA74" s="69">
        <f>R74-(G74*1.629*1.037)</f>
        <v>-13.547662500001024</v>
      </c>
      <c r="AB74" s="70">
        <f>AA74/G74</f>
        <v>-2.7224642049738308E-4</v>
      </c>
      <c r="AC74" s="79">
        <f>S74-I74</f>
        <v>0</v>
      </c>
      <c r="AD74" s="72">
        <f>AC74/I74</f>
        <v>0</v>
      </c>
      <c r="AE74" s="69">
        <f>T74-(J74*1.629*1.037)</f>
        <v>-14.396770199993625</v>
      </c>
      <c r="AF74" s="70">
        <f>AE74/J74</f>
        <v>-2.7392470327667701E-4</v>
      </c>
      <c r="AG74" s="67"/>
      <c r="AH74" s="67"/>
      <c r="AI74" s="67"/>
      <c r="AJ74" s="103">
        <f t="shared" ref="AJ74" si="46">D74*1.629*1.037</f>
        <v>79387.891416900005</v>
      </c>
      <c r="AK74" s="68"/>
      <c r="AL74" s="68"/>
      <c r="AM74" s="68"/>
      <c r="AN74" s="68"/>
    </row>
    <row r="75" spans="1:40" s="25" customFormat="1" ht="15.75" thickBot="1" x14ac:dyDescent="0.3">
      <c r="A75" s="216" t="s">
        <v>141</v>
      </c>
      <c r="B75" s="234"/>
      <c r="C75" s="261"/>
      <c r="D75" s="262"/>
      <c r="E75" s="263">
        <f>E72+E69+E68+E61+E51+E49+E45+E35+E34+E33+E31+E30+E27</f>
        <v>18877.425583649539</v>
      </c>
      <c r="F75" s="264"/>
      <c r="G75" s="265"/>
      <c r="H75" s="263">
        <f>H72+H69+H68+H61+H51+H49+H45+H35+H34+H33+H31+H30+H27</f>
        <v>20193.676186983932</v>
      </c>
      <c r="I75" s="266"/>
      <c r="J75" s="265"/>
      <c r="K75" s="267">
        <f>K72+K69+K68+K61+K51+K49+K45+K35+K34+K33+K31+K30+K27</f>
        <v>21550.810474987527</v>
      </c>
      <c r="L75" s="171"/>
      <c r="M75" s="171"/>
      <c r="N75" s="171"/>
      <c r="O75" s="288"/>
      <c r="P75" s="289">
        <v>30143.8</v>
      </c>
      <c r="Q75" s="290"/>
      <c r="R75" s="291">
        <v>32243.200000000001</v>
      </c>
      <c r="S75" s="290"/>
      <c r="T75" s="292">
        <v>34408.199999999997</v>
      </c>
      <c r="U75" s="120"/>
      <c r="V75" s="121"/>
      <c r="W75" s="293">
        <f>P75-AJ75</f>
        <v>-1745.3253479684063</v>
      </c>
      <c r="X75" s="294">
        <f>W75/AJ75</f>
        <v>-5.4731051069094233E-2</v>
      </c>
      <c r="Y75" s="120"/>
      <c r="Z75" s="121"/>
      <c r="AA75" s="293">
        <f>R75-(H75*1.629*1.037)</f>
        <v>-1869.4319534148999</v>
      </c>
      <c r="AB75" s="294">
        <f>AA75/(H75*1.629)</f>
        <v>-5.6829415517942294E-2</v>
      </c>
      <c r="AC75" s="120"/>
      <c r="AD75" s="121"/>
      <c r="AE75" s="293">
        <f>T75-(K75*1.629*1.037)</f>
        <v>-1997.0022635136047</v>
      </c>
      <c r="AF75" s="294">
        <f>AE75/K75</f>
        <v>-9.2664833456327839E-2</v>
      </c>
      <c r="AG75" s="67"/>
      <c r="AH75" s="67"/>
      <c r="AI75" s="67"/>
      <c r="AJ75" s="103">
        <f>E75*1.629*1.037</f>
        <v>31889.125347968406</v>
      </c>
      <c r="AK75" s="68"/>
      <c r="AL75" s="68"/>
      <c r="AM75" s="68"/>
      <c r="AN75" s="68"/>
    </row>
    <row r="76" spans="1:40" s="125" customFormat="1" x14ac:dyDescent="0.25">
      <c r="A76" s="36"/>
      <c r="B76" s="36"/>
      <c r="C76" s="201"/>
      <c r="D76" s="201"/>
      <c r="E76" s="201"/>
      <c r="F76" s="201"/>
      <c r="G76" s="201"/>
      <c r="H76" s="201"/>
      <c r="I76" s="202"/>
      <c r="J76" s="201"/>
      <c r="K76" s="201"/>
      <c r="L76" s="201"/>
      <c r="M76" s="201"/>
      <c r="N76" s="201"/>
      <c r="O76" s="201"/>
      <c r="P76" s="203"/>
      <c r="Q76" s="201"/>
      <c r="R76" s="204"/>
      <c r="S76" s="201"/>
      <c r="T76" s="204"/>
      <c r="U76" s="122"/>
      <c r="V76" s="123"/>
      <c r="W76" s="123"/>
      <c r="X76" s="123"/>
      <c r="Y76" s="122"/>
      <c r="Z76" s="123"/>
      <c r="AA76" s="123"/>
      <c r="AB76" s="123"/>
      <c r="AC76" s="123"/>
      <c r="AD76" s="123"/>
      <c r="AE76" s="123"/>
      <c r="AF76" s="123"/>
      <c r="AG76" s="122"/>
      <c r="AH76" s="122"/>
      <c r="AI76" s="122"/>
      <c r="AJ76" s="124"/>
      <c r="AK76" s="124"/>
      <c r="AL76" s="124"/>
      <c r="AM76" s="124"/>
      <c r="AN76" s="124"/>
    </row>
    <row r="77" spans="1:40" s="130" customFormat="1" x14ac:dyDescent="0.25">
      <c r="A77" s="62"/>
      <c r="B77" s="62"/>
      <c r="C77" s="114"/>
      <c r="D77" s="114"/>
      <c r="E77" s="114"/>
      <c r="F77" s="114"/>
      <c r="G77" s="114"/>
      <c r="H77" s="114"/>
      <c r="I77" s="192"/>
      <c r="J77" s="114"/>
      <c r="K77" s="114"/>
      <c r="L77" s="114"/>
      <c r="M77" s="114"/>
      <c r="N77" s="114"/>
      <c r="O77" s="114"/>
      <c r="P77" s="205"/>
      <c r="Q77" s="114"/>
      <c r="R77" s="206"/>
      <c r="S77" s="114"/>
      <c r="T77" s="206"/>
      <c r="U77" s="128"/>
      <c r="V77" s="123"/>
      <c r="W77" s="123"/>
      <c r="X77" s="123"/>
      <c r="Y77" s="128"/>
      <c r="Z77" s="123"/>
      <c r="AA77" s="123"/>
      <c r="AB77" s="123"/>
      <c r="AC77" s="123"/>
      <c r="AD77" s="123"/>
      <c r="AE77" s="123"/>
      <c r="AF77" s="123"/>
      <c r="AG77" s="128"/>
      <c r="AH77" s="128"/>
      <c r="AI77" s="128"/>
      <c r="AJ77" s="129"/>
      <c r="AK77" s="129"/>
      <c r="AL77" s="129"/>
      <c r="AM77" s="129"/>
      <c r="AN77" s="129"/>
    </row>
    <row r="78" spans="1:40" s="130" customFormat="1" x14ac:dyDescent="0.25">
      <c r="A78" s="62"/>
      <c r="B78" s="62"/>
      <c r="C78" s="114"/>
      <c r="D78" s="114"/>
      <c r="E78" s="114"/>
      <c r="F78" s="114"/>
      <c r="G78" s="114"/>
      <c r="H78" s="114"/>
      <c r="I78" s="114"/>
      <c r="J78" s="114"/>
      <c r="K78" s="114"/>
      <c r="L78" s="114"/>
      <c r="M78" s="114"/>
      <c r="N78" s="114"/>
      <c r="O78" s="114"/>
      <c r="P78" s="205"/>
      <c r="Q78" s="114"/>
      <c r="R78" s="206"/>
      <c r="S78" s="114"/>
      <c r="T78" s="206"/>
      <c r="U78" s="128"/>
      <c r="V78" s="123"/>
      <c r="W78" s="123"/>
      <c r="X78" s="123"/>
      <c r="Y78" s="128"/>
      <c r="Z78" s="123"/>
      <c r="AA78" s="123"/>
      <c r="AB78" s="123"/>
      <c r="AC78" s="123"/>
      <c r="AD78" s="123"/>
      <c r="AE78" s="123"/>
      <c r="AF78" s="123"/>
      <c r="AG78" s="128"/>
      <c r="AH78" s="128"/>
      <c r="AI78" s="128"/>
      <c r="AJ78" s="129"/>
      <c r="AK78" s="129"/>
      <c r="AL78" s="129"/>
      <c r="AM78" s="129"/>
      <c r="AN78" s="129"/>
    </row>
    <row r="79" spans="1:40" s="135" customFormat="1" x14ac:dyDescent="0.25">
      <c r="A79" s="131"/>
      <c r="B79" s="131"/>
      <c r="C79" s="207"/>
      <c r="D79" s="207"/>
      <c r="E79" s="207"/>
      <c r="F79" s="207"/>
      <c r="G79" s="207"/>
      <c r="H79" s="207"/>
      <c r="I79" s="207"/>
      <c r="J79" s="207"/>
      <c r="K79" s="207"/>
      <c r="L79" s="207"/>
      <c r="M79" s="207"/>
      <c r="N79" s="207"/>
      <c r="O79" s="207"/>
      <c r="P79" s="208"/>
      <c r="Q79" s="207"/>
      <c r="R79" s="209"/>
      <c r="S79" s="207"/>
      <c r="T79" s="209"/>
      <c r="U79" s="123"/>
      <c r="V79" s="123"/>
      <c r="W79" s="123"/>
      <c r="X79" s="123"/>
      <c r="Y79" s="123"/>
      <c r="Z79" s="123"/>
      <c r="AA79" s="123"/>
      <c r="AB79" s="123"/>
      <c r="AC79" s="123"/>
      <c r="AD79" s="123"/>
      <c r="AE79" s="123"/>
      <c r="AF79" s="123"/>
      <c r="AG79" s="123"/>
      <c r="AH79" s="123"/>
      <c r="AI79" s="123"/>
      <c r="AJ79" s="134"/>
      <c r="AK79" s="134"/>
      <c r="AL79" s="134"/>
      <c r="AM79" s="134"/>
      <c r="AN79" s="134"/>
    </row>
    <row r="80" spans="1:40" s="135" customFormat="1" x14ac:dyDescent="0.25">
      <c r="A80" s="131"/>
      <c r="B80" s="131"/>
      <c r="C80" s="131"/>
      <c r="D80" s="131"/>
      <c r="E80" s="131"/>
      <c r="F80" s="131"/>
      <c r="G80" s="131"/>
      <c r="H80" s="131"/>
      <c r="I80" s="131"/>
      <c r="J80" s="131"/>
      <c r="K80" s="131"/>
      <c r="L80" s="131"/>
      <c r="M80" s="131"/>
      <c r="N80" s="131"/>
      <c r="O80" s="131"/>
      <c r="P80" s="132"/>
      <c r="Q80" s="131"/>
      <c r="R80" s="133"/>
      <c r="S80" s="131"/>
      <c r="T80" s="133"/>
      <c r="U80" s="123"/>
      <c r="V80" s="123"/>
      <c r="W80" s="123"/>
      <c r="X80" s="123"/>
      <c r="Y80" s="123"/>
      <c r="Z80" s="123"/>
      <c r="AA80" s="123"/>
      <c r="AB80" s="123"/>
      <c r="AC80" s="123"/>
      <c r="AD80" s="123"/>
      <c r="AE80" s="123"/>
      <c r="AF80" s="123"/>
      <c r="AG80" s="123"/>
      <c r="AH80" s="123"/>
      <c r="AI80" s="123"/>
      <c r="AJ80" s="134"/>
      <c r="AK80" s="134"/>
      <c r="AL80" s="134"/>
      <c r="AM80" s="134"/>
      <c r="AN80" s="134"/>
    </row>
    <row r="81" spans="1:40" s="130" customFormat="1" x14ac:dyDescent="0.25">
      <c r="A81" s="62"/>
      <c r="B81" s="62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126"/>
      <c r="Q81" s="62"/>
      <c r="R81" s="127"/>
      <c r="S81" s="62"/>
      <c r="T81" s="127"/>
      <c r="U81" s="128"/>
      <c r="V81" s="123"/>
      <c r="W81" s="123"/>
      <c r="X81" s="123"/>
      <c r="Y81" s="128"/>
      <c r="Z81" s="123"/>
      <c r="AA81" s="123"/>
      <c r="AB81" s="123"/>
      <c r="AC81" s="123"/>
      <c r="AD81" s="123"/>
      <c r="AE81" s="123"/>
      <c r="AF81" s="123"/>
      <c r="AG81" s="128"/>
      <c r="AH81" s="128"/>
      <c r="AI81" s="128"/>
      <c r="AJ81" s="129"/>
      <c r="AK81" s="129"/>
      <c r="AL81" s="129"/>
      <c r="AM81" s="129"/>
      <c r="AN81" s="129"/>
    </row>
    <row r="82" spans="1:40" s="130" customFormat="1" x14ac:dyDescent="0.25">
      <c r="A82" s="62"/>
      <c r="B82" s="36"/>
      <c r="C82" s="36"/>
      <c r="D82" s="36"/>
      <c r="E82" s="36"/>
      <c r="F82" s="36"/>
      <c r="G82" s="36"/>
      <c r="H82" s="36"/>
      <c r="I82" s="36"/>
      <c r="J82" s="36"/>
      <c r="K82" s="36"/>
      <c r="L82" s="62"/>
      <c r="M82" s="62"/>
      <c r="N82" s="62"/>
      <c r="O82" s="62"/>
      <c r="P82" s="126"/>
      <c r="Q82" s="62"/>
      <c r="R82" s="127"/>
      <c r="S82" s="62"/>
      <c r="T82" s="127"/>
      <c r="U82" s="128"/>
      <c r="V82" s="123"/>
      <c r="W82" s="123"/>
      <c r="X82" s="123"/>
      <c r="Y82" s="128"/>
      <c r="Z82" s="123"/>
      <c r="AA82" s="123"/>
      <c r="AB82" s="123"/>
      <c r="AC82" s="123"/>
      <c r="AD82" s="123"/>
      <c r="AE82" s="123"/>
      <c r="AF82" s="123"/>
      <c r="AG82" s="128"/>
      <c r="AH82" s="128"/>
      <c r="AI82" s="128"/>
      <c r="AJ82" s="129"/>
      <c r="AK82" s="129"/>
      <c r="AL82" s="129"/>
      <c r="AM82" s="129"/>
      <c r="AN82" s="129"/>
    </row>
    <row r="83" spans="1:40" s="25" customFormat="1" x14ac:dyDescent="0.25">
      <c r="A83" s="15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136"/>
      <c r="Q83" s="4"/>
      <c r="R83" s="137"/>
      <c r="S83" s="4"/>
      <c r="T83" s="137"/>
      <c r="U83" s="67"/>
      <c r="V83" s="138"/>
      <c r="W83" s="138"/>
      <c r="X83" s="138"/>
      <c r="Y83" s="67"/>
      <c r="Z83" s="138"/>
      <c r="AA83" s="138"/>
      <c r="AB83" s="138"/>
      <c r="AC83" s="138"/>
      <c r="AD83" s="138"/>
      <c r="AE83" s="138"/>
      <c r="AF83" s="138"/>
      <c r="AG83" s="67"/>
      <c r="AH83" s="67"/>
      <c r="AI83" s="67"/>
      <c r="AJ83" s="68"/>
      <c r="AK83" s="68"/>
      <c r="AL83" s="68"/>
      <c r="AM83" s="68"/>
      <c r="AN83" s="68"/>
    </row>
    <row r="84" spans="1:40" s="25" customFormat="1" x14ac:dyDescent="0.25">
      <c r="A84" s="155"/>
      <c r="B84" s="36"/>
      <c r="C84" s="36"/>
      <c r="D84" s="36"/>
      <c r="E84" s="36"/>
      <c r="F84" s="36"/>
      <c r="G84" s="36"/>
      <c r="H84" s="36"/>
      <c r="I84" s="36"/>
      <c r="J84" s="36"/>
      <c r="K84" s="36"/>
      <c r="L84" s="4"/>
      <c r="M84" s="4"/>
      <c r="N84" s="4"/>
      <c r="O84" s="4"/>
      <c r="P84" s="136"/>
      <c r="Q84" s="4"/>
      <c r="R84" s="137"/>
      <c r="S84" s="4"/>
      <c r="T84" s="137"/>
      <c r="U84" s="67"/>
      <c r="V84" s="138"/>
      <c r="W84" s="138"/>
      <c r="X84" s="138"/>
      <c r="Y84" s="67"/>
      <c r="Z84" s="138"/>
      <c r="AA84" s="138"/>
      <c r="AB84" s="138"/>
      <c r="AC84" s="138"/>
      <c r="AD84" s="138"/>
      <c r="AE84" s="138"/>
      <c r="AF84" s="138"/>
      <c r="AG84" s="67"/>
      <c r="AH84" s="67"/>
      <c r="AI84" s="67"/>
      <c r="AJ84" s="68"/>
      <c r="AK84" s="68"/>
      <c r="AL84" s="68"/>
      <c r="AM84" s="68"/>
      <c r="AN84" s="68"/>
    </row>
    <row r="85" spans="1:40" s="25" customFormat="1" x14ac:dyDescent="0.25">
      <c r="A85" s="4"/>
      <c r="B85" s="4"/>
      <c r="C85" s="4"/>
      <c r="D85" s="118"/>
      <c r="E85" s="9"/>
      <c r="F85" s="4"/>
      <c r="G85" s="137"/>
      <c r="H85" s="4"/>
      <c r="I85" s="4"/>
      <c r="J85" s="137"/>
      <c r="K85" s="4"/>
      <c r="L85" s="4"/>
      <c r="M85" s="4"/>
      <c r="N85" s="4"/>
      <c r="O85" s="4"/>
      <c r="P85" s="119"/>
      <c r="Q85" s="4"/>
      <c r="R85" s="137"/>
      <c r="S85" s="4"/>
      <c r="T85" s="137"/>
      <c r="U85" s="67"/>
      <c r="V85" s="138"/>
      <c r="W85" s="138"/>
      <c r="X85" s="138"/>
      <c r="Y85" s="67"/>
      <c r="Z85" s="138"/>
      <c r="AA85" s="138"/>
      <c r="AB85" s="138"/>
      <c r="AC85" s="138"/>
      <c r="AD85" s="138"/>
      <c r="AE85" s="138"/>
      <c r="AF85" s="138"/>
      <c r="AG85" s="67"/>
      <c r="AH85" s="67"/>
      <c r="AI85" s="67"/>
      <c r="AJ85" s="68"/>
      <c r="AK85" s="68"/>
      <c r="AL85" s="68"/>
      <c r="AM85" s="68"/>
      <c r="AN85" s="68"/>
    </row>
    <row r="86" spans="1:40" s="25" customFormat="1" x14ac:dyDescent="0.25">
      <c r="A86" s="4"/>
      <c r="B86" s="4"/>
      <c r="C86" s="4"/>
      <c r="D86" s="118"/>
      <c r="E86" s="9"/>
      <c r="F86" s="4"/>
      <c r="G86" s="137"/>
      <c r="H86" s="4"/>
      <c r="I86" s="4"/>
      <c r="J86" s="137"/>
      <c r="K86" s="4"/>
      <c r="L86" s="4"/>
      <c r="M86" s="4"/>
      <c r="N86" s="4"/>
      <c r="O86" s="4"/>
      <c r="P86" s="119"/>
      <c r="Q86" s="4"/>
      <c r="R86" s="137"/>
      <c r="S86" s="4"/>
      <c r="T86" s="137"/>
      <c r="U86" s="67"/>
      <c r="V86" s="138"/>
      <c r="W86" s="138"/>
      <c r="X86" s="138"/>
      <c r="Y86" s="67"/>
      <c r="Z86" s="138"/>
      <c r="AA86" s="138"/>
      <c r="AB86" s="138"/>
      <c r="AC86" s="138"/>
      <c r="AD86" s="138"/>
      <c r="AE86" s="138"/>
      <c r="AF86" s="138"/>
      <c r="AG86" s="67"/>
      <c r="AH86" s="67"/>
      <c r="AI86" s="67"/>
      <c r="AJ86" s="68"/>
      <c r="AK86" s="68"/>
      <c r="AL86" s="68"/>
      <c r="AM86" s="68"/>
      <c r="AN86" s="68"/>
    </row>
    <row r="87" spans="1:40" s="25" customFormat="1" x14ac:dyDescent="0.25">
      <c r="A87" s="4"/>
      <c r="B87" s="4"/>
      <c r="C87" s="4"/>
      <c r="D87" s="118"/>
      <c r="E87" s="9"/>
      <c r="F87" s="4"/>
      <c r="G87" s="137"/>
      <c r="H87" s="4"/>
      <c r="I87" s="4"/>
      <c r="J87" s="137"/>
      <c r="K87" s="4"/>
      <c r="L87" s="4"/>
      <c r="M87" s="4"/>
      <c r="N87" s="4"/>
      <c r="O87" s="4"/>
      <c r="P87" s="119"/>
      <c r="Q87" s="4"/>
      <c r="R87" s="137"/>
      <c r="S87" s="4"/>
      <c r="T87" s="137"/>
      <c r="U87" s="67"/>
      <c r="V87" s="138"/>
      <c r="W87" s="138"/>
      <c r="X87" s="138"/>
      <c r="Y87" s="67"/>
      <c r="Z87" s="138"/>
      <c r="AA87" s="138"/>
      <c r="AB87" s="138"/>
      <c r="AC87" s="138"/>
      <c r="AD87" s="138"/>
      <c r="AE87" s="138"/>
      <c r="AF87" s="138"/>
      <c r="AG87" s="67"/>
      <c r="AH87" s="67"/>
      <c r="AI87" s="67"/>
      <c r="AJ87" s="68"/>
      <c r="AK87" s="68"/>
      <c r="AL87" s="68"/>
      <c r="AM87" s="68"/>
      <c r="AN87" s="68"/>
    </row>
    <row r="88" spans="1:40" s="25" customFormat="1" x14ac:dyDescent="0.25">
      <c r="A88" s="4"/>
      <c r="B88" s="4"/>
      <c r="C88" s="4"/>
      <c r="D88" s="118"/>
      <c r="E88" s="9"/>
      <c r="F88" s="4"/>
      <c r="G88" s="137"/>
      <c r="H88" s="4"/>
      <c r="I88" s="4"/>
      <c r="J88" s="137"/>
      <c r="K88" s="4"/>
      <c r="L88" s="4"/>
      <c r="M88" s="4"/>
      <c r="N88" s="4"/>
      <c r="O88" s="4"/>
      <c r="P88" s="119"/>
      <c r="Q88" s="4"/>
      <c r="R88" s="137"/>
      <c r="S88" s="4"/>
      <c r="T88" s="137"/>
      <c r="U88" s="67"/>
      <c r="V88" s="138"/>
      <c r="W88" s="138"/>
      <c r="X88" s="138"/>
      <c r="Y88" s="67"/>
      <c r="Z88" s="138"/>
      <c r="AA88" s="138"/>
      <c r="AB88" s="138"/>
      <c r="AC88" s="138"/>
      <c r="AD88" s="138"/>
      <c r="AE88" s="138"/>
      <c r="AF88" s="138"/>
      <c r="AG88" s="67"/>
      <c r="AH88" s="67"/>
      <c r="AI88" s="67"/>
      <c r="AJ88" s="68"/>
      <c r="AK88" s="68"/>
      <c r="AL88" s="68"/>
      <c r="AM88" s="68"/>
      <c r="AN88" s="68"/>
    </row>
    <row r="89" spans="1:40" s="25" customFormat="1" x14ac:dyDescent="0.25">
      <c r="A89" s="4"/>
      <c r="B89" s="4"/>
      <c r="C89" s="4"/>
      <c r="D89" s="118"/>
      <c r="E89" s="9"/>
      <c r="F89" s="4"/>
      <c r="G89" s="137"/>
      <c r="H89" s="4"/>
      <c r="I89" s="4"/>
      <c r="J89" s="137"/>
      <c r="K89" s="4"/>
      <c r="L89" s="4"/>
      <c r="M89" s="4"/>
      <c r="N89" s="4"/>
      <c r="O89" s="4"/>
      <c r="P89" s="119"/>
      <c r="Q89" s="4"/>
      <c r="R89" s="137"/>
      <c r="S89" s="4"/>
      <c r="T89" s="137"/>
      <c r="U89" s="67"/>
      <c r="V89" s="138"/>
      <c r="W89" s="138"/>
      <c r="X89" s="138"/>
      <c r="Y89" s="67"/>
      <c r="Z89" s="138"/>
      <c r="AA89" s="138"/>
      <c r="AB89" s="138"/>
      <c r="AC89" s="138"/>
      <c r="AD89" s="138"/>
      <c r="AE89" s="138"/>
      <c r="AF89" s="138"/>
      <c r="AG89" s="67"/>
      <c r="AH89" s="67"/>
      <c r="AI89" s="67"/>
      <c r="AJ89" s="68"/>
      <c r="AK89" s="68"/>
      <c r="AL89" s="68"/>
      <c r="AM89" s="68"/>
      <c r="AN89" s="68"/>
    </row>
    <row r="90" spans="1:40" s="25" customFormat="1" x14ac:dyDescent="0.25">
      <c r="A90" s="4"/>
      <c r="B90" s="4"/>
      <c r="C90" s="4"/>
      <c r="D90" s="118"/>
      <c r="E90" s="9"/>
      <c r="F90" s="4"/>
      <c r="G90" s="137"/>
      <c r="H90" s="4"/>
      <c r="I90" s="4"/>
      <c r="J90" s="137"/>
      <c r="K90" s="4"/>
      <c r="L90" s="4"/>
      <c r="M90" s="4"/>
      <c r="N90" s="4"/>
      <c r="O90" s="4"/>
      <c r="P90" s="119"/>
      <c r="Q90" s="4"/>
      <c r="R90" s="137"/>
      <c r="S90" s="4"/>
      <c r="T90" s="137"/>
      <c r="U90" s="67"/>
      <c r="V90" s="138"/>
      <c r="W90" s="138"/>
      <c r="X90" s="138"/>
      <c r="Y90" s="67"/>
      <c r="Z90" s="138"/>
      <c r="AA90" s="138"/>
      <c r="AB90" s="138"/>
      <c r="AC90" s="138"/>
      <c r="AD90" s="138"/>
      <c r="AE90" s="138"/>
      <c r="AF90" s="138"/>
      <c r="AG90" s="67"/>
      <c r="AH90" s="67"/>
      <c r="AI90" s="67"/>
      <c r="AJ90" s="68"/>
      <c r="AK90" s="68"/>
      <c r="AL90" s="68"/>
      <c r="AM90" s="68"/>
      <c r="AN90" s="68"/>
    </row>
    <row r="91" spans="1:40" s="25" customFormat="1" x14ac:dyDescent="0.25">
      <c r="A91" s="4"/>
      <c r="B91" s="4"/>
      <c r="C91" s="4"/>
      <c r="D91" s="118"/>
      <c r="E91" s="9"/>
      <c r="F91" s="4"/>
      <c r="G91" s="137"/>
      <c r="H91" s="4"/>
      <c r="I91" s="4"/>
      <c r="J91" s="137"/>
      <c r="K91" s="4"/>
      <c r="L91" s="4"/>
      <c r="M91" s="4"/>
      <c r="N91" s="4"/>
      <c r="O91" s="4"/>
      <c r="P91" s="119"/>
      <c r="Q91" s="4"/>
      <c r="R91" s="137"/>
      <c r="S91" s="4"/>
      <c r="T91" s="137"/>
      <c r="U91" s="67"/>
      <c r="V91" s="138"/>
      <c r="W91" s="138"/>
      <c r="X91" s="138"/>
      <c r="Y91" s="67"/>
      <c r="Z91" s="138"/>
      <c r="AA91" s="138"/>
      <c r="AB91" s="138"/>
      <c r="AC91" s="138"/>
      <c r="AD91" s="138"/>
      <c r="AE91" s="138"/>
      <c r="AF91" s="138"/>
      <c r="AG91" s="67"/>
      <c r="AH91" s="67"/>
      <c r="AI91" s="67"/>
      <c r="AJ91" s="68"/>
      <c r="AK91" s="68"/>
      <c r="AL91" s="68"/>
      <c r="AM91" s="68"/>
      <c r="AN91" s="68"/>
    </row>
    <row r="92" spans="1:40" s="25" customFormat="1" x14ac:dyDescent="0.25">
      <c r="A92" s="4"/>
      <c r="B92" s="4"/>
      <c r="C92" s="4"/>
      <c r="D92" s="118"/>
      <c r="E92" s="9"/>
      <c r="F92" s="4"/>
      <c r="G92" s="137"/>
      <c r="H92" s="4"/>
      <c r="I92" s="4"/>
      <c r="J92" s="137"/>
      <c r="K92" s="4"/>
      <c r="L92" s="4"/>
      <c r="M92" s="4"/>
      <c r="N92" s="4"/>
      <c r="O92" s="4"/>
      <c r="P92" s="119"/>
      <c r="Q92" s="4"/>
      <c r="R92" s="137"/>
      <c r="S92" s="4"/>
      <c r="T92" s="137"/>
      <c r="U92" s="67"/>
      <c r="V92" s="138"/>
      <c r="W92" s="138"/>
      <c r="X92" s="138"/>
      <c r="Y92" s="67"/>
      <c r="Z92" s="138"/>
      <c r="AA92" s="138"/>
      <c r="AB92" s="138"/>
      <c r="AC92" s="138"/>
      <c r="AD92" s="138"/>
      <c r="AE92" s="138"/>
      <c r="AF92" s="138"/>
      <c r="AG92" s="67"/>
      <c r="AH92" s="67"/>
      <c r="AI92" s="67"/>
      <c r="AJ92" s="68"/>
      <c r="AK92" s="68"/>
      <c r="AL92" s="68"/>
      <c r="AM92" s="68"/>
      <c r="AN92" s="68"/>
    </row>
    <row r="93" spans="1:40" s="25" customFormat="1" x14ac:dyDescent="0.25">
      <c r="A93" s="4"/>
      <c r="B93" s="4"/>
      <c r="C93" s="4"/>
      <c r="D93" s="118"/>
      <c r="E93" s="9"/>
      <c r="F93" s="4"/>
      <c r="G93" s="137"/>
      <c r="H93" s="4"/>
      <c r="I93" s="4"/>
      <c r="J93" s="137"/>
      <c r="K93" s="4"/>
      <c r="L93" s="4"/>
      <c r="M93" s="4"/>
      <c r="N93" s="4"/>
      <c r="O93" s="4"/>
      <c r="P93" s="119"/>
      <c r="Q93" s="4"/>
      <c r="R93" s="137"/>
      <c r="S93" s="4"/>
      <c r="T93" s="137"/>
      <c r="U93" s="67"/>
      <c r="V93" s="138"/>
      <c r="W93" s="138"/>
      <c r="X93" s="138"/>
      <c r="Y93" s="67"/>
      <c r="Z93" s="138"/>
      <c r="AA93" s="138"/>
      <c r="AB93" s="138"/>
      <c r="AC93" s="138"/>
      <c r="AD93" s="138"/>
      <c r="AE93" s="138"/>
      <c r="AF93" s="138"/>
      <c r="AG93" s="67"/>
      <c r="AH93" s="67"/>
      <c r="AI93" s="67"/>
      <c r="AJ93" s="68"/>
      <c r="AK93" s="68"/>
      <c r="AL93" s="68"/>
      <c r="AM93" s="68"/>
      <c r="AN93" s="68"/>
    </row>
    <row r="94" spans="1:40" s="25" customFormat="1" x14ac:dyDescent="0.25">
      <c r="A94" s="4"/>
      <c r="B94" s="4"/>
      <c r="C94" s="4"/>
      <c r="D94" s="118"/>
      <c r="E94" s="9"/>
      <c r="F94" s="4"/>
      <c r="G94" s="137"/>
      <c r="H94" s="4"/>
      <c r="I94" s="4"/>
      <c r="J94" s="137"/>
      <c r="K94" s="4"/>
      <c r="L94" s="4"/>
      <c r="M94" s="4"/>
      <c r="N94" s="4"/>
      <c r="O94" s="4"/>
      <c r="P94" s="119"/>
      <c r="Q94" s="4"/>
      <c r="R94" s="137"/>
      <c r="S94" s="4"/>
      <c r="T94" s="137"/>
      <c r="U94" s="67"/>
      <c r="V94" s="138"/>
      <c r="W94" s="138"/>
      <c r="X94" s="138"/>
      <c r="Y94" s="67"/>
      <c r="Z94" s="138"/>
      <c r="AA94" s="138"/>
      <c r="AB94" s="138"/>
      <c r="AC94" s="138"/>
      <c r="AD94" s="138"/>
      <c r="AE94" s="138"/>
      <c r="AF94" s="138"/>
      <c r="AG94" s="67"/>
      <c r="AH94" s="67"/>
      <c r="AI94" s="67"/>
      <c r="AJ94" s="68"/>
      <c r="AK94" s="68"/>
      <c r="AL94" s="68"/>
      <c r="AM94" s="68"/>
      <c r="AN94" s="68"/>
    </row>
    <row r="95" spans="1:40" s="25" customFormat="1" x14ac:dyDescent="0.25">
      <c r="A95" s="4"/>
      <c r="B95" s="4"/>
      <c r="C95" s="4"/>
      <c r="D95" s="118"/>
      <c r="E95" s="9"/>
      <c r="F95" s="4"/>
      <c r="G95" s="137"/>
      <c r="H95" s="4"/>
      <c r="I95" s="4"/>
      <c r="J95" s="137"/>
      <c r="K95" s="4"/>
      <c r="L95" s="4"/>
      <c r="M95" s="4"/>
      <c r="N95" s="4"/>
      <c r="O95" s="4"/>
      <c r="P95" s="119"/>
      <c r="Q95" s="4"/>
      <c r="R95" s="137"/>
      <c r="S95" s="4"/>
      <c r="T95" s="137"/>
      <c r="U95" s="67"/>
      <c r="V95" s="138"/>
      <c r="W95" s="138"/>
      <c r="X95" s="138"/>
      <c r="Y95" s="67"/>
      <c r="Z95" s="138"/>
      <c r="AA95" s="138"/>
      <c r="AB95" s="138"/>
      <c r="AC95" s="138"/>
      <c r="AD95" s="138"/>
      <c r="AE95" s="138"/>
      <c r="AF95" s="138"/>
      <c r="AG95" s="67"/>
      <c r="AH95" s="67"/>
      <c r="AI95" s="67"/>
      <c r="AJ95" s="68"/>
      <c r="AK95" s="68"/>
      <c r="AL95" s="68"/>
      <c r="AM95" s="68"/>
      <c r="AN95" s="68"/>
    </row>
    <row r="96" spans="1:40" s="25" customFormat="1" x14ac:dyDescent="0.25">
      <c r="A96" s="4"/>
      <c r="B96" s="4"/>
      <c r="C96" s="4"/>
      <c r="D96" s="118"/>
      <c r="E96" s="9"/>
      <c r="F96" s="4"/>
      <c r="G96" s="137"/>
      <c r="H96" s="4"/>
      <c r="I96" s="4"/>
      <c r="J96" s="137"/>
      <c r="K96" s="4"/>
      <c r="L96" s="4"/>
      <c r="M96" s="4"/>
      <c r="N96" s="4"/>
      <c r="O96" s="4"/>
      <c r="P96" s="119"/>
      <c r="Q96" s="4"/>
      <c r="R96" s="137"/>
      <c r="S96" s="4"/>
      <c r="T96" s="137"/>
      <c r="U96" s="67"/>
      <c r="V96" s="138"/>
      <c r="W96" s="138"/>
      <c r="X96" s="138"/>
      <c r="Y96" s="67"/>
      <c r="Z96" s="138"/>
      <c r="AA96" s="138"/>
      <c r="AB96" s="138"/>
      <c r="AC96" s="138"/>
      <c r="AD96" s="138"/>
      <c r="AE96" s="138"/>
      <c r="AF96" s="138"/>
      <c r="AG96" s="67"/>
      <c r="AH96" s="67"/>
      <c r="AI96" s="67"/>
      <c r="AJ96" s="68"/>
      <c r="AK96" s="68"/>
      <c r="AL96" s="68"/>
      <c r="AM96" s="68"/>
      <c r="AN96" s="68"/>
    </row>
    <row r="97" spans="1:40" s="25" customFormat="1" x14ac:dyDescent="0.25">
      <c r="A97" s="4"/>
      <c r="B97" s="4"/>
      <c r="C97" s="4"/>
      <c r="D97" s="118"/>
      <c r="E97" s="9"/>
      <c r="F97" s="4"/>
      <c r="G97" s="137"/>
      <c r="H97" s="4"/>
      <c r="I97" s="4"/>
      <c r="J97" s="137"/>
      <c r="K97" s="4"/>
      <c r="L97" s="4"/>
      <c r="M97" s="4"/>
      <c r="N97" s="4"/>
      <c r="O97" s="4"/>
      <c r="P97" s="119"/>
      <c r="Q97" s="4"/>
      <c r="R97" s="137"/>
      <c r="S97" s="4"/>
      <c r="T97" s="137"/>
      <c r="U97" s="67"/>
      <c r="V97" s="138"/>
      <c r="W97" s="138"/>
      <c r="X97" s="138"/>
      <c r="Y97" s="67"/>
      <c r="Z97" s="138"/>
      <c r="AA97" s="138"/>
      <c r="AB97" s="138"/>
      <c r="AC97" s="138"/>
      <c r="AD97" s="138"/>
      <c r="AE97" s="138"/>
      <c r="AF97" s="138"/>
      <c r="AG97" s="67"/>
      <c r="AH97" s="67"/>
      <c r="AI97" s="67"/>
      <c r="AJ97" s="68"/>
      <c r="AK97" s="68"/>
      <c r="AL97" s="68"/>
      <c r="AM97" s="68"/>
      <c r="AN97" s="68"/>
    </row>
    <row r="98" spans="1:40" s="25" customFormat="1" x14ac:dyDescent="0.25">
      <c r="A98" s="4"/>
      <c r="B98" s="4"/>
      <c r="C98" s="4"/>
      <c r="D98" s="118"/>
      <c r="E98" s="9"/>
      <c r="F98" s="4"/>
      <c r="G98" s="137"/>
      <c r="H98" s="4"/>
      <c r="I98" s="4"/>
      <c r="J98" s="137"/>
      <c r="K98" s="4"/>
      <c r="L98" s="4"/>
      <c r="M98" s="4"/>
      <c r="N98" s="4"/>
      <c r="O98" s="4"/>
      <c r="P98" s="119"/>
      <c r="Q98" s="4"/>
      <c r="R98" s="137"/>
      <c r="S98" s="4"/>
      <c r="T98" s="137"/>
      <c r="U98" s="67"/>
      <c r="V98" s="138"/>
      <c r="W98" s="138"/>
      <c r="X98" s="138"/>
      <c r="Y98" s="67"/>
      <c r="Z98" s="138"/>
      <c r="AA98" s="138"/>
      <c r="AB98" s="138"/>
      <c r="AC98" s="138"/>
      <c r="AD98" s="138"/>
      <c r="AE98" s="138"/>
      <c r="AF98" s="138"/>
      <c r="AG98" s="67"/>
      <c r="AH98" s="67"/>
      <c r="AI98" s="67"/>
      <c r="AJ98" s="68"/>
      <c r="AK98" s="68"/>
      <c r="AL98" s="68"/>
      <c r="AM98" s="68"/>
      <c r="AN98" s="68"/>
    </row>
    <row r="99" spans="1:40" s="25" customFormat="1" x14ac:dyDescent="0.25">
      <c r="A99" s="4"/>
      <c r="B99" s="4"/>
      <c r="C99" s="4"/>
      <c r="D99" s="118"/>
      <c r="E99" s="9"/>
      <c r="F99" s="4"/>
      <c r="G99" s="137"/>
      <c r="H99" s="4"/>
      <c r="I99" s="4"/>
      <c r="J99" s="137"/>
      <c r="K99" s="4"/>
      <c r="L99" s="4"/>
      <c r="M99" s="4"/>
      <c r="N99" s="4"/>
      <c r="O99" s="4"/>
      <c r="P99" s="119"/>
      <c r="Q99" s="4"/>
      <c r="R99" s="137"/>
      <c r="S99" s="4"/>
      <c r="T99" s="137"/>
      <c r="U99" s="67"/>
      <c r="V99" s="138"/>
      <c r="W99" s="138"/>
      <c r="X99" s="138"/>
      <c r="Y99" s="67"/>
      <c r="Z99" s="138"/>
      <c r="AA99" s="138"/>
      <c r="AB99" s="138"/>
      <c r="AC99" s="138"/>
      <c r="AD99" s="138"/>
      <c r="AE99" s="138"/>
      <c r="AF99" s="138"/>
      <c r="AG99" s="67"/>
      <c r="AH99" s="67"/>
      <c r="AI99" s="67"/>
      <c r="AJ99" s="68"/>
      <c r="AK99" s="68"/>
      <c r="AL99" s="68"/>
      <c r="AM99" s="68"/>
      <c r="AN99" s="68"/>
    </row>
    <row r="100" spans="1:40" s="25" customFormat="1" x14ac:dyDescent="0.25">
      <c r="A100" s="4"/>
      <c r="B100" s="4"/>
      <c r="C100" s="4"/>
      <c r="D100" s="118"/>
      <c r="E100" s="9"/>
      <c r="F100" s="4"/>
      <c r="G100" s="137"/>
      <c r="H100" s="4"/>
      <c r="I100" s="4"/>
      <c r="J100" s="137"/>
      <c r="K100" s="4"/>
      <c r="L100" s="4"/>
      <c r="M100" s="4"/>
      <c r="N100" s="4"/>
      <c r="O100" s="4"/>
      <c r="P100" s="119"/>
      <c r="Q100" s="4"/>
      <c r="R100" s="137"/>
      <c r="S100" s="4"/>
      <c r="T100" s="137"/>
      <c r="U100" s="67"/>
      <c r="V100" s="138"/>
      <c r="W100" s="138"/>
      <c r="X100" s="138"/>
      <c r="Y100" s="67"/>
      <c r="Z100" s="138"/>
      <c r="AA100" s="138"/>
      <c r="AB100" s="138"/>
      <c r="AC100" s="138"/>
      <c r="AD100" s="138"/>
      <c r="AE100" s="138"/>
      <c r="AF100" s="138"/>
      <c r="AG100" s="67"/>
      <c r="AH100" s="67"/>
      <c r="AI100" s="67"/>
      <c r="AJ100" s="68"/>
      <c r="AK100" s="68"/>
      <c r="AL100" s="68"/>
      <c r="AM100" s="68"/>
      <c r="AN100" s="68"/>
    </row>
    <row r="101" spans="1:40" s="25" customFormat="1" x14ac:dyDescent="0.25">
      <c r="A101" s="4"/>
      <c r="B101" s="4"/>
      <c r="C101" s="4"/>
      <c r="D101" s="118"/>
      <c r="E101" s="9"/>
      <c r="F101" s="4"/>
      <c r="G101" s="137"/>
      <c r="H101" s="4"/>
      <c r="I101" s="4"/>
      <c r="J101" s="137"/>
      <c r="K101" s="4"/>
      <c r="L101" s="4"/>
      <c r="M101" s="4"/>
      <c r="N101" s="4"/>
      <c r="O101" s="4"/>
      <c r="P101" s="119"/>
      <c r="Q101" s="4"/>
      <c r="R101" s="137"/>
      <c r="S101" s="4"/>
      <c r="T101" s="137"/>
      <c r="U101" s="67"/>
      <c r="V101" s="138"/>
      <c r="W101" s="138"/>
      <c r="X101" s="138"/>
      <c r="Y101" s="67"/>
      <c r="Z101" s="138"/>
      <c r="AA101" s="138"/>
      <c r="AB101" s="138"/>
      <c r="AC101" s="138"/>
      <c r="AD101" s="138"/>
      <c r="AE101" s="138"/>
      <c r="AF101" s="138"/>
      <c r="AG101" s="67"/>
      <c r="AH101" s="67"/>
      <c r="AI101" s="67"/>
      <c r="AJ101" s="68"/>
      <c r="AK101" s="68"/>
      <c r="AL101" s="68"/>
      <c r="AM101" s="68"/>
      <c r="AN101" s="68"/>
    </row>
    <row r="102" spans="1:40" s="25" customFormat="1" x14ac:dyDescent="0.25">
      <c r="A102" s="4"/>
      <c r="B102" s="4"/>
      <c r="C102" s="4"/>
      <c r="D102" s="118"/>
      <c r="E102" s="9"/>
      <c r="F102" s="4"/>
      <c r="G102" s="137"/>
      <c r="H102" s="4"/>
      <c r="I102" s="4"/>
      <c r="J102" s="137"/>
      <c r="K102" s="4"/>
      <c r="L102" s="4"/>
      <c r="M102" s="4"/>
      <c r="N102" s="4"/>
      <c r="O102" s="4"/>
      <c r="P102" s="119"/>
      <c r="Q102" s="4"/>
      <c r="R102" s="137"/>
      <c r="S102" s="4"/>
      <c r="T102" s="137"/>
      <c r="U102" s="67"/>
      <c r="V102" s="138"/>
      <c r="W102" s="138"/>
      <c r="X102" s="138"/>
      <c r="Y102" s="67"/>
      <c r="Z102" s="138"/>
      <c r="AA102" s="138"/>
      <c r="AB102" s="138"/>
      <c r="AC102" s="138"/>
      <c r="AD102" s="138"/>
      <c r="AE102" s="138"/>
      <c r="AF102" s="138"/>
      <c r="AG102" s="67"/>
      <c r="AH102" s="67"/>
      <c r="AI102" s="67"/>
      <c r="AJ102" s="68"/>
      <c r="AK102" s="68"/>
      <c r="AL102" s="68"/>
      <c r="AM102" s="68"/>
      <c r="AN102" s="68"/>
    </row>
    <row r="103" spans="1:40" s="25" customFormat="1" x14ac:dyDescent="0.25">
      <c r="A103" s="4"/>
      <c r="B103" s="4"/>
      <c r="C103" s="4"/>
      <c r="D103" s="118"/>
      <c r="E103" s="9"/>
      <c r="F103" s="4"/>
      <c r="G103" s="137"/>
      <c r="H103" s="4"/>
      <c r="I103" s="4"/>
      <c r="J103" s="137"/>
      <c r="K103" s="4"/>
      <c r="L103" s="4"/>
      <c r="M103" s="4"/>
      <c r="N103" s="4"/>
      <c r="O103" s="4"/>
      <c r="P103" s="119"/>
      <c r="Q103" s="4"/>
      <c r="R103" s="137"/>
      <c r="S103" s="4"/>
      <c r="T103" s="137"/>
      <c r="U103" s="67"/>
      <c r="V103" s="138"/>
      <c r="W103" s="138"/>
      <c r="X103" s="138"/>
      <c r="Y103" s="67"/>
      <c r="Z103" s="138"/>
      <c r="AA103" s="138"/>
      <c r="AB103" s="138"/>
      <c r="AC103" s="138"/>
      <c r="AD103" s="138"/>
      <c r="AE103" s="138"/>
      <c r="AF103" s="138"/>
      <c r="AG103" s="67"/>
      <c r="AH103" s="67"/>
      <c r="AI103" s="67"/>
      <c r="AJ103" s="68"/>
      <c r="AK103" s="68"/>
      <c r="AL103" s="68"/>
      <c r="AM103" s="68"/>
      <c r="AN103" s="68"/>
    </row>
    <row r="104" spans="1:40" s="25" customFormat="1" x14ac:dyDescent="0.25">
      <c r="A104" s="4"/>
      <c r="B104" s="4"/>
      <c r="C104" s="4"/>
      <c r="D104" s="118"/>
      <c r="E104" s="9"/>
      <c r="F104" s="4"/>
      <c r="G104" s="137"/>
      <c r="H104" s="4"/>
      <c r="I104" s="4"/>
      <c r="J104" s="137"/>
      <c r="K104" s="4"/>
      <c r="L104" s="4"/>
      <c r="M104" s="4"/>
      <c r="N104" s="4"/>
      <c r="O104" s="4"/>
      <c r="P104" s="119"/>
      <c r="Q104" s="4"/>
      <c r="R104" s="137"/>
      <c r="S104" s="4"/>
      <c r="T104" s="137"/>
      <c r="U104" s="67"/>
      <c r="V104" s="138"/>
      <c r="W104" s="138"/>
      <c r="X104" s="138"/>
      <c r="Y104" s="67"/>
      <c r="Z104" s="138"/>
      <c r="AA104" s="138"/>
      <c r="AB104" s="138"/>
      <c r="AC104" s="138"/>
      <c r="AD104" s="138"/>
      <c r="AE104" s="138"/>
      <c r="AF104" s="138"/>
      <c r="AG104" s="67"/>
      <c r="AH104" s="67"/>
      <c r="AI104" s="67"/>
      <c r="AJ104" s="68"/>
      <c r="AK104" s="68"/>
      <c r="AL104" s="68"/>
      <c r="AM104" s="68"/>
      <c r="AN104" s="68"/>
    </row>
    <row r="105" spans="1:40" s="25" customFormat="1" x14ac:dyDescent="0.25">
      <c r="A105" s="4"/>
      <c r="B105" s="4"/>
      <c r="C105" s="4"/>
      <c r="D105" s="118"/>
      <c r="E105" s="9"/>
      <c r="F105" s="4"/>
      <c r="G105" s="137"/>
      <c r="H105" s="4"/>
      <c r="I105" s="4"/>
      <c r="J105" s="137"/>
      <c r="K105" s="4"/>
      <c r="L105" s="4"/>
      <c r="M105" s="4"/>
      <c r="N105" s="4"/>
      <c r="O105" s="4"/>
      <c r="P105" s="119"/>
      <c r="Q105" s="4"/>
      <c r="R105" s="137"/>
      <c r="S105" s="4"/>
      <c r="T105" s="137"/>
      <c r="U105" s="67"/>
      <c r="V105" s="138"/>
      <c r="W105" s="138"/>
      <c r="X105" s="138"/>
      <c r="Y105" s="67"/>
      <c r="Z105" s="138"/>
      <c r="AA105" s="138"/>
      <c r="AB105" s="138"/>
      <c r="AC105" s="138"/>
      <c r="AD105" s="138"/>
      <c r="AE105" s="138"/>
      <c r="AF105" s="138"/>
      <c r="AG105" s="67"/>
      <c r="AH105" s="67"/>
      <c r="AI105" s="67"/>
      <c r="AJ105" s="68"/>
      <c r="AK105" s="68"/>
      <c r="AL105" s="68"/>
      <c r="AM105" s="68"/>
      <c r="AN105" s="68"/>
    </row>
    <row r="106" spans="1:40" s="25" customFormat="1" x14ac:dyDescent="0.25">
      <c r="A106" s="4"/>
      <c r="B106" s="4"/>
      <c r="C106" s="4"/>
      <c r="D106" s="118"/>
      <c r="E106" s="9"/>
      <c r="F106" s="4"/>
      <c r="G106" s="137"/>
      <c r="H106" s="4"/>
      <c r="I106" s="4"/>
      <c r="J106" s="137"/>
      <c r="K106" s="4"/>
      <c r="L106" s="4"/>
      <c r="M106" s="4"/>
      <c r="N106" s="4"/>
      <c r="O106" s="4"/>
      <c r="P106" s="119"/>
      <c r="Q106" s="4"/>
      <c r="R106" s="137"/>
      <c r="S106" s="4"/>
      <c r="T106" s="137"/>
      <c r="U106" s="67"/>
      <c r="V106" s="138"/>
      <c r="W106" s="138"/>
      <c r="X106" s="138"/>
      <c r="Y106" s="67"/>
      <c r="Z106" s="138"/>
      <c r="AA106" s="138"/>
      <c r="AB106" s="138"/>
      <c r="AC106" s="138"/>
      <c r="AD106" s="138"/>
      <c r="AE106" s="138"/>
      <c r="AF106" s="138"/>
      <c r="AG106" s="67"/>
      <c r="AH106" s="67"/>
      <c r="AI106" s="67"/>
      <c r="AJ106" s="68"/>
      <c r="AK106" s="68"/>
      <c r="AL106" s="68"/>
      <c r="AM106" s="68"/>
      <c r="AN106" s="68"/>
    </row>
    <row r="107" spans="1:40" s="25" customFormat="1" x14ac:dyDescent="0.25">
      <c r="A107" s="4"/>
      <c r="B107" s="4"/>
      <c r="C107" s="4"/>
      <c r="D107" s="118"/>
      <c r="E107" s="9"/>
      <c r="F107" s="4"/>
      <c r="G107" s="137"/>
      <c r="H107" s="4"/>
      <c r="I107" s="4"/>
      <c r="J107" s="137"/>
      <c r="K107" s="4"/>
      <c r="L107" s="4"/>
      <c r="M107" s="4"/>
      <c r="N107" s="4"/>
      <c r="O107" s="4"/>
      <c r="P107" s="119"/>
      <c r="Q107" s="4"/>
      <c r="R107" s="137"/>
      <c r="S107" s="4"/>
      <c r="T107" s="137"/>
      <c r="U107" s="67"/>
      <c r="V107" s="138"/>
      <c r="W107" s="138"/>
      <c r="X107" s="138"/>
      <c r="Y107" s="67"/>
      <c r="Z107" s="138"/>
      <c r="AA107" s="138"/>
      <c r="AB107" s="138"/>
      <c r="AC107" s="138"/>
      <c r="AD107" s="138"/>
      <c r="AE107" s="138"/>
      <c r="AF107" s="138"/>
      <c r="AG107" s="67"/>
      <c r="AH107" s="67"/>
      <c r="AI107" s="67"/>
      <c r="AJ107" s="68"/>
      <c r="AK107" s="68"/>
      <c r="AL107" s="68"/>
      <c r="AM107" s="68"/>
      <c r="AN107" s="68"/>
    </row>
    <row r="108" spans="1:40" s="25" customFormat="1" x14ac:dyDescent="0.25">
      <c r="A108" s="4"/>
      <c r="B108" s="4"/>
      <c r="C108" s="4"/>
      <c r="D108" s="118"/>
      <c r="E108" s="9"/>
      <c r="F108" s="4"/>
      <c r="G108" s="137"/>
      <c r="H108" s="4"/>
      <c r="I108" s="4"/>
      <c r="J108" s="137"/>
      <c r="K108" s="4"/>
      <c r="L108" s="4"/>
      <c r="M108" s="4"/>
      <c r="N108" s="4"/>
      <c r="O108" s="4"/>
      <c r="P108" s="119"/>
      <c r="Q108" s="4"/>
      <c r="R108" s="137"/>
      <c r="S108" s="4"/>
      <c r="T108" s="137"/>
      <c r="U108" s="67"/>
      <c r="V108" s="138"/>
      <c r="W108" s="138"/>
      <c r="X108" s="138"/>
      <c r="Y108" s="67"/>
      <c r="Z108" s="138"/>
      <c r="AA108" s="138"/>
      <c r="AB108" s="138"/>
      <c r="AC108" s="138"/>
      <c r="AD108" s="138"/>
      <c r="AE108" s="138"/>
      <c r="AF108" s="138"/>
      <c r="AG108" s="67"/>
      <c r="AH108" s="67"/>
      <c r="AI108" s="67"/>
      <c r="AJ108" s="68"/>
      <c r="AK108" s="68"/>
      <c r="AL108" s="68"/>
      <c r="AM108" s="68"/>
      <c r="AN108" s="68"/>
    </row>
    <row r="109" spans="1:40" s="25" customFormat="1" x14ac:dyDescent="0.25">
      <c r="A109" s="4"/>
      <c r="B109" s="4"/>
      <c r="C109" s="4"/>
      <c r="D109" s="118"/>
      <c r="E109" s="9"/>
      <c r="F109" s="4"/>
      <c r="G109" s="137"/>
      <c r="H109" s="4"/>
      <c r="I109" s="4"/>
      <c r="J109" s="137"/>
      <c r="K109" s="4"/>
      <c r="L109" s="4"/>
      <c r="M109" s="4"/>
      <c r="N109" s="4"/>
      <c r="O109" s="4"/>
      <c r="P109" s="119"/>
      <c r="Q109" s="4"/>
      <c r="R109" s="137"/>
      <c r="S109" s="4"/>
      <c r="T109" s="137"/>
      <c r="U109" s="67"/>
      <c r="V109" s="138"/>
      <c r="W109" s="138"/>
      <c r="X109" s="138"/>
      <c r="Y109" s="67"/>
      <c r="Z109" s="138"/>
      <c r="AA109" s="138"/>
      <c r="AB109" s="138"/>
      <c r="AC109" s="138"/>
      <c r="AD109" s="138"/>
      <c r="AE109" s="138"/>
      <c r="AF109" s="138"/>
      <c r="AG109" s="67"/>
      <c r="AH109" s="67"/>
      <c r="AI109" s="67"/>
      <c r="AJ109" s="68"/>
      <c r="AK109" s="68"/>
      <c r="AL109" s="68"/>
      <c r="AM109" s="68"/>
      <c r="AN109" s="68"/>
    </row>
    <row r="110" spans="1:40" s="25" customFormat="1" x14ac:dyDescent="0.25">
      <c r="A110" s="4"/>
      <c r="B110" s="4"/>
      <c r="C110" s="4"/>
      <c r="D110" s="118"/>
      <c r="E110" s="9"/>
      <c r="F110" s="4"/>
      <c r="G110" s="137"/>
      <c r="H110" s="4"/>
      <c r="I110" s="4"/>
      <c r="J110" s="137"/>
      <c r="K110" s="4"/>
      <c r="L110" s="4"/>
      <c r="M110" s="4"/>
      <c r="N110" s="4"/>
      <c r="O110" s="4"/>
      <c r="P110" s="119"/>
      <c r="Q110" s="4"/>
      <c r="R110" s="137"/>
      <c r="S110" s="4"/>
      <c r="T110" s="137"/>
      <c r="U110" s="67"/>
      <c r="V110" s="138"/>
      <c r="W110" s="138"/>
      <c r="X110" s="138"/>
      <c r="Y110" s="67"/>
      <c r="Z110" s="138"/>
      <c r="AA110" s="138"/>
      <c r="AB110" s="138"/>
      <c r="AC110" s="138"/>
      <c r="AD110" s="138"/>
      <c r="AE110" s="138"/>
      <c r="AF110" s="138"/>
      <c r="AG110" s="67"/>
      <c r="AH110" s="67"/>
      <c r="AI110" s="67"/>
      <c r="AJ110" s="68"/>
      <c r="AK110" s="68"/>
      <c r="AL110" s="68"/>
      <c r="AM110" s="68"/>
      <c r="AN110" s="68"/>
    </row>
    <row r="111" spans="1:40" s="25" customFormat="1" x14ac:dyDescent="0.25">
      <c r="A111" s="4"/>
      <c r="B111" s="4"/>
      <c r="C111" s="4"/>
      <c r="D111" s="118"/>
      <c r="E111" s="9"/>
      <c r="F111" s="4"/>
      <c r="G111" s="137"/>
      <c r="H111" s="4"/>
      <c r="I111" s="4"/>
      <c r="J111" s="137"/>
      <c r="K111" s="4"/>
      <c r="L111" s="4"/>
      <c r="M111" s="4"/>
      <c r="N111" s="4"/>
      <c r="O111" s="4"/>
      <c r="P111" s="119"/>
      <c r="Q111" s="4"/>
      <c r="R111" s="137"/>
      <c r="S111" s="4"/>
      <c r="T111" s="137"/>
      <c r="U111" s="67"/>
      <c r="V111" s="138"/>
      <c r="W111" s="138"/>
      <c r="X111" s="138"/>
      <c r="Y111" s="67"/>
      <c r="Z111" s="138"/>
      <c r="AA111" s="138"/>
      <c r="AB111" s="138"/>
      <c r="AC111" s="138"/>
      <c r="AD111" s="138"/>
      <c r="AE111" s="138"/>
      <c r="AF111" s="138"/>
      <c r="AG111" s="67"/>
      <c r="AH111" s="67"/>
      <c r="AI111" s="67"/>
      <c r="AJ111" s="68"/>
      <c r="AK111" s="68"/>
      <c r="AL111" s="68"/>
      <c r="AM111" s="68"/>
      <c r="AN111" s="68"/>
    </row>
    <row r="112" spans="1:40" s="25" customFormat="1" x14ac:dyDescent="0.25">
      <c r="A112" s="4"/>
      <c r="B112" s="4"/>
      <c r="C112" s="4"/>
      <c r="D112" s="118"/>
      <c r="E112" s="9"/>
      <c r="F112" s="4"/>
      <c r="G112" s="137"/>
      <c r="H112" s="4"/>
      <c r="I112" s="4"/>
      <c r="J112" s="137"/>
      <c r="K112" s="4"/>
      <c r="L112" s="4"/>
      <c r="M112" s="4"/>
      <c r="N112" s="4"/>
      <c r="O112" s="4"/>
      <c r="P112" s="119"/>
      <c r="Q112" s="4"/>
      <c r="R112" s="137"/>
      <c r="S112" s="4"/>
      <c r="T112" s="137"/>
      <c r="U112" s="67"/>
      <c r="V112" s="138"/>
      <c r="W112" s="138"/>
      <c r="X112" s="138"/>
      <c r="Y112" s="67"/>
      <c r="Z112" s="138"/>
      <c r="AA112" s="138"/>
      <c r="AB112" s="138"/>
      <c r="AC112" s="138"/>
      <c r="AD112" s="138"/>
      <c r="AE112" s="138"/>
      <c r="AF112" s="138"/>
      <c r="AG112" s="67"/>
      <c r="AH112" s="67"/>
      <c r="AI112" s="67"/>
      <c r="AJ112" s="68"/>
      <c r="AK112" s="68"/>
      <c r="AL112" s="68"/>
      <c r="AM112" s="68"/>
      <c r="AN112" s="68"/>
    </row>
    <row r="113" spans="1:40" s="25" customFormat="1" x14ac:dyDescent="0.25">
      <c r="A113" s="4"/>
      <c r="B113" s="4"/>
      <c r="C113" s="4"/>
      <c r="D113" s="118"/>
      <c r="E113" s="9"/>
      <c r="F113" s="4"/>
      <c r="G113" s="137"/>
      <c r="H113" s="4"/>
      <c r="I113" s="4"/>
      <c r="J113" s="137"/>
      <c r="K113" s="4"/>
      <c r="L113" s="4"/>
      <c r="M113" s="4"/>
      <c r="N113" s="4"/>
      <c r="O113" s="4"/>
      <c r="P113" s="119"/>
      <c r="Q113" s="4"/>
      <c r="R113" s="137"/>
      <c r="S113" s="4"/>
      <c r="T113" s="137"/>
      <c r="U113" s="67"/>
      <c r="V113" s="138"/>
      <c r="W113" s="138"/>
      <c r="X113" s="138"/>
      <c r="Y113" s="67"/>
      <c r="Z113" s="138"/>
      <c r="AA113" s="138"/>
      <c r="AB113" s="138"/>
      <c r="AC113" s="138"/>
      <c r="AD113" s="138"/>
      <c r="AE113" s="138"/>
      <c r="AF113" s="138"/>
      <c r="AG113" s="67"/>
      <c r="AH113" s="67"/>
      <c r="AI113" s="67"/>
      <c r="AJ113" s="68"/>
      <c r="AK113" s="68"/>
      <c r="AL113" s="68"/>
      <c r="AM113" s="68"/>
      <c r="AN113" s="68"/>
    </row>
    <row r="114" spans="1:40" s="25" customFormat="1" x14ac:dyDescent="0.25">
      <c r="A114" s="4"/>
      <c r="B114" s="4"/>
      <c r="C114" s="4"/>
      <c r="D114" s="118"/>
      <c r="E114" s="9"/>
      <c r="F114" s="4"/>
      <c r="G114" s="137"/>
      <c r="H114" s="4"/>
      <c r="I114" s="4"/>
      <c r="J114" s="137"/>
      <c r="K114" s="4"/>
      <c r="L114" s="4"/>
      <c r="M114" s="4"/>
      <c r="N114" s="4"/>
      <c r="O114" s="4"/>
      <c r="P114" s="119"/>
      <c r="Q114" s="4"/>
      <c r="R114" s="137"/>
      <c r="S114" s="4"/>
      <c r="T114" s="137"/>
      <c r="U114" s="67"/>
      <c r="V114" s="138"/>
      <c r="W114" s="138"/>
      <c r="X114" s="138"/>
      <c r="Y114" s="67"/>
      <c r="Z114" s="138"/>
      <c r="AA114" s="138"/>
      <c r="AB114" s="138"/>
      <c r="AC114" s="138"/>
      <c r="AD114" s="138"/>
      <c r="AE114" s="138"/>
      <c r="AF114" s="138"/>
      <c r="AG114" s="67"/>
      <c r="AH114" s="67"/>
      <c r="AI114" s="67"/>
      <c r="AJ114" s="68"/>
      <c r="AK114" s="68"/>
      <c r="AL114" s="68"/>
      <c r="AM114" s="68"/>
      <c r="AN114" s="68"/>
    </row>
    <row r="115" spans="1:40" s="25" customFormat="1" x14ac:dyDescent="0.25">
      <c r="A115" s="4"/>
      <c r="B115" s="4"/>
      <c r="C115" s="4"/>
      <c r="D115" s="118"/>
      <c r="E115" s="9"/>
      <c r="F115" s="4"/>
      <c r="G115" s="137"/>
      <c r="H115" s="4"/>
      <c r="I115" s="4"/>
      <c r="J115" s="137"/>
      <c r="K115" s="4"/>
      <c r="L115" s="4"/>
      <c r="M115" s="4"/>
      <c r="N115" s="4"/>
      <c r="O115" s="4"/>
      <c r="P115" s="119"/>
      <c r="Q115" s="4"/>
      <c r="R115" s="137"/>
      <c r="S115" s="4"/>
      <c r="T115" s="137"/>
      <c r="U115" s="67"/>
      <c r="V115" s="138"/>
      <c r="W115" s="138"/>
      <c r="X115" s="138"/>
      <c r="Y115" s="67"/>
      <c r="Z115" s="138"/>
      <c r="AA115" s="138"/>
      <c r="AB115" s="138"/>
      <c r="AC115" s="138"/>
      <c r="AD115" s="138"/>
      <c r="AE115" s="138"/>
      <c r="AF115" s="138"/>
      <c r="AG115" s="67"/>
      <c r="AH115" s="67"/>
      <c r="AI115" s="67"/>
      <c r="AJ115" s="68"/>
      <c r="AK115" s="68"/>
      <c r="AL115" s="68"/>
      <c r="AM115" s="68"/>
      <c r="AN115" s="68"/>
    </row>
    <row r="116" spans="1:40" s="25" customFormat="1" x14ac:dyDescent="0.25">
      <c r="A116" s="4"/>
      <c r="B116" s="4"/>
      <c r="C116" s="4"/>
      <c r="D116" s="118"/>
      <c r="E116" s="9"/>
      <c r="F116" s="4"/>
      <c r="G116" s="137"/>
      <c r="H116" s="4"/>
      <c r="I116" s="4"/>
      <c r="J116" s="137"/>
      <c r="K116" s="4"/>
      <c r="L116" s="4"/>
      <c r="M116" s="4"/>
      <c r="N116" s="4"/>
      <c r="O116" s="4"/>
      <c r="P116" s="119"/>
      <c r="Q116" s="4"/>
      <c r="R116" s="137"/>
      <c r="S116" s="4"/>
      <c r="T116" s="137"/>
      <c r="U116" s="67"/>
      <c r="V116" s="138"/>
      <c r="W116" s="138"/>
      <c r="X116" s="138"/>
      <c r="Y116" s="67"/>
      <c r="Z116" s="138"/>
      <c r="AA116" s="138"/>
      <c r="AB116" s="138"/>
      <c r="AC116" s="138"/>
      <c r="AD116" s="138"/>
      <c r="AE116" s="138"/>
      <c r="AF116" s="138"/>
      <c r="AG116" s="67"/>
      <c r="AH116" s="67"/>
      <c r="AI116" s="67"/>
      <c r="AJ116" s="68"/>
      <c r="AK116" s="68"/>
      <c r="AL116" s="68"/>
      <c r="AM116" s="68"/>
      <c r="AN116" s="68"/>
    </row>
    <row r="117" spans="1:40" s="25" customFormat="1" x14ac:dyDescent="0.25">
      <c r="A117" s="4"/>
      <c r="B117" s="4"/>
      <c r="C117" s="4"/>
      <c r="D117" s="118"/>
      <c r="E117" s="9"/>
      <c r="F117" s="4"/>
      <c r="G117" s="137"/>
      <c r="H117" s="4"/>
      <c r="I117" s="4"/>
      <c r="J117" s="137"/>
      <c r="K117" s="4"/>
      <c r="L117" s="4"/>
      <c r="M117" s="4"/>
      <c r="N117" s="4"/>
      <c r="O117" s="4"/>
      <c r="P117" s="119"/>
      <c r="Q117" s="4"/>
      <c r="R117" s="137"/>
      <c r="S117" s="4"/>
      <c r="T117" s="137"/>
      <c r="U117" s="67"/>
      <c r="V117" s="138"/>
      <c r="W117" s="138"/>
      <c r="X117" s="138"/>
      <c r="Y117" s="67"/>
      <c r="Z117" s="138"/>
      <c r="AA117" s="138"/>
      <c r="AB117" s="138"/>
      <c r="AC117" s="138"/>
      <c r="AD117" s="138"/>
      <c r="AE117" s="138"/>
      <c r="AF117" s="138"/>
      <c r="AG117" s="67"/>
      <c r="AH117" s="67"/>
      <c r="AI117" s="67"/>
      <c r="AJ117" s="68"/>
      <c r="AK117" s="68"/>
      <c r="AL117" s="68"/>
      <c r="AM117" s="68"/>
      <c r="AN117" s="68"/>
    </row>
    <row r="118" spans="1:40" s="25" customFormat="1" x14ac:dyDescent="0.25">
      <c r="A118" s="4"/>
      <c r="B118" s="4"/>
      <c r="C118" s="4"/>
      <c r="D118" s="118"/>
      <c r="E118" s="9"/>
      <c r="F118" s="4"/>
      <c r="G118" s="137"/>
      <c r="H118" s="4"/>
      <c r="I118" s="4"/>
      <c r="J118" s="137"/>
      <c r="K118" s="4"/>
      <c r="L118" s="4"/>
      <c r="M118" s="4"/>
      <c r="N118" s="4"/>
      <c r="O118" s="4"/>
      <c r="P118" s="119"/>
      <c r="Q118" s="4"/>
      <c r="R118" s="137"/>
      <c r="S118" s="4"/>
      <c r="T118" s="137"/>
      <c r="U118" s="67"/>
      <c r="V118" s="138"/>
      <c r="W118" s="138"/>
      <c r="X118" s="138"/>
      <c r="Y118" s="67"/>
      <c r="Z118" s="138"/>
      <c r="AA118" s="138"/>
      <c r="AB118" s="138"/>
      <c r="AC118" s="138"/>
      <c r="AD118" s="138"/>
      <c r="AE118" s="138"/>
      <c r="AF118" s="138"/>
      <c r="AG118" s="67"/>
      <c r="AH118" s="67"/>
      <c r="AI118" s="67"/>
      <c r="AJ118" s="68"/>
      <c r="AK118" s="68"/>
      <c r="AL118" s="68"/>
      <c r="AM118" s="68"/>
      <c r="AN118" s="68"/>
    </row>
    <row r="119" spans="1:40" s="25" customFormat="1" x14ac:dyDescent="0.25">
      <c r="A119" s="4"/>
      <c r="B119" s="4"/>
      <c r="C119" s="4"/>
      <c r="D119" s="118"/>
      <c r="E119" s="9"/>
      <c r="F119" s="4"/>
      <c r="G119" s="137"/>
      <c r="H119" s="4"/>
      <c r="I119" s="4"/>
      <c r="J119" s="137"/>
      <c r="K119" s="4"/>
      <c r="L119" s="4"/>
      <c r="M119" s="4"/>
      <c r="N119" s="4"/>
      <c r="O119" s="4"/>
      <c r="P119" s="119"/>
      <c r="Q119" s="4"/>
      <c r="R119" s="137"/>
      <c r="S119" s="4"/>
      <c r="T119" s="137"/>
      <c r="U119" s="67"/>
      <c r="V119" s="138"/>
      <c r="W119" s="138"/>
      <c r="X119" s="138"/>
      <c r="Y119" s="67"/>
      <c r="Z119" s="138"/>
      <c r="AA119" s="138"/>
      <c r="AB119" s="138"/>
      <c r="AC119" s="138"/>
      <c r="AD119" s="138"/>
      <c r="AE119" s="138"/>
      <c r="AF119" s="138"/>
      <c r="AG119" s="67"/>
      <c r="AH119" s="67"/>
      <c r="AI119" s="67"/>
      <c r="AJ119" s="68"/>
      <c r="AK119" s="68"/>
      <c r="AL119" s="68"/>
      <c r="AM119" s="68"/>
      <c r="AN119" s="68"/>
    </row>
    <row r="120" spans="1:40" s="25" customFormat="1" x14ac:dyDescent="0.25">
      <c r="A120" s="4"/>
      <c r="B120" s="4"/>
      <c r="C120" s="4"/>
      <c r="D120" s="118"/>
      <c r="E120" s="9"/>
      <c r="F120" s="4"/>
      <c r="G120" s="137"/>
      <c r="H120" s="4"/>
      <c r="I120" s="4"/>
      <c r="J120" s="137"/>
      <c r="K120" s="4"/>
      <c r="L120" s="4"/>
      <c r="M120" s="4"/>
      <c r="N120" s="4"/>
      <c r="O120" s="4"/>
      <c r="P120" s="119"/>
      <c r="Q120" s="4"/>
      <c r="R120" s="137"/>
      <c r="S120" s="4"/>
      <c r="T120" s="137"/>
      <c r="U120" s="67"/>
      <c r="V120" s="138"/>
      <c r="W120" s="138"/>
      <c r="X120" s="138"/>
      <c r="Y120" s="67"/>
      <c r="Z120" s="138"/>
      <c r="AA120" s="138"/>
      <c r="AB120" s="138"/>
      <c r="AC120" s="138"/>
      <c r="AD120" s="138"/>
      <c r="AE120" s="138"/>
      <c r="AF120" s="138"/>
      <c r="AG120" s="67"/>
      <c r="AH120" s="67"/>
      <c r="AI120" s="67"/>
      <c r="AJ120" s="68"/>
      <c r="AK120" s="68"/>
      <c r="AL120" s="68"/>
      <c r="AM120" s="68"/>
      <c r="AN120" s="68"/>
    </row>
    <row r="121" spans="1:40" s="25" customFormat="1" x14ac:dyDescent="0.25">
      <c r="A121" s="4"/>
      <c r="B121" s="4"/>
      <c r="C121" s="4"/>
      <c r="D121" s="118"/>
      <c r="E121" s="9"/>
      <c r="F121" s="4"/>
      <c r="G121" s="137"/>
      <c r="H121" s="4"/>
      <c r="I121" s="4"/>
      <c r="J121" s="137"/>
      <c r="K121" s="4"/>
      <c r="L121" s="4"/>
      <c r="M121" s="4"/>
      <c r="N121" s="4"/>
      <c r="O121" s="4"/>
      <c r="P121" s="119"/>
      <c r="Q121" s="4"/>
      <c r="R121" s="137"/>
      <c r="S121" s="4"/>
      <c r="T121" s="137"/>
      <c r="U121" s="67"/>
      <c r="V121" s="138"/>
      <c r="W121" s="138"/>
      <c r="X121" s="138"/>
      <c r="Y121" s="67"/>
      <c r="Z121" s="138"/>
      <c r="AA121" s="138"/>
      <c r="AB121" s="138"/>
      <c r="AC121" s="138"/>
      <c r="AD121" s="138"/>
      <c r="AE121" s="138"/>
      <c r="AF121" s="138"/>
      <c r="AG121" s="67"/>
      <c r="AH121" s="67"/>
      <c r="AI121" s="67"/>
      <c r="AJ121" s="68"/>
      <c r="AK121" s="68"/>
      <c r="AL121" s="68"/>
      <c r="AM121" s="68"/>
      <c r="AN121" s="68"/>
    </row>
    <row r="122" spans="1:40" s="25" customFormat="1" x14ac:dyDescent="0.25">
      <c r="A122" s="4"/>
      <c r="B122" s="4"/>
      <c r="C122" s="4"/>
      <c r="D122" s="118"/>
      <c r="E122" s="9"/>
      <c r="F122" s="4"/>
      <c r="G122" s="137"/>
      <c r="H122" s="4"/>
      <c r="I122" s="4"/>
      <c r="J122" s="137"/>
      <c r="K122" s="4"/>
      <c r="L122" s="4"/>
      <c r="M122" s="4"/>
      <c r="N122" s="4"/>
      <c r="O122" s="4"/>
      <c r="P122" s="119"/>
      <c r="Q122" s="4"/>
      <c r="R122" s="137"/>
      <c r="S122" s="4"/>
      <c r="T122" s="137"/>
      <c r="U122" s="67"/>
      <c r="V122" s="138"/>
      <c r="W122" s="138"/>
      <c r="X122" s="138"/>
      <c r="Y122" s="67"/>
      <c r="Z122" s="138"/>
      <c r="AA122" s="138"/>
      <c r="AB122" s="138"/>
      <c r="AC122" s="138"/>
      <c r="AD122" s="138"/>
      <c r="AE122" s="138"/>
      <c r="AF122" s="138"/>
      <c r="AG122" s="67"/>
      <c r="AH122" s="67"/>
      <c r="AI122" s="67"/>
      <c r="AJ122" s="68"/>
      <c r="AK122" s="68"/>
      <c r="AL122" s="68"/>
      <c r="AM122" s="68"/>
      <c r="AN122" s="68"/>
    </row>
    <row r="123" spans="1:40" s="25" customFormat="1" x14ac:dyDescent="0.25">
      <c r="A123" s="4"/>
      <c r="B123" s="4"/>
      <c r="C123" s="4"/>
      <c r="D123" s="118"/>
      <c r="E123" s="9"/>
      <c r="F123" s="4"/>
      <c r="G123" s="137"/>
      <c r="H123" s="4"/>
      <c r="I123" s="4"/>
      <c r="J123" s="137"/>
      <c r="K123" s="4"/>
      <c r="L123" s="4"/>
      <c r="M123" s="4"/>
      <c r="N123" s="4"/>
      <c r="O123" s="4"/>
      <c r="P123" s="119"/>
      <c r="Q123" s="4"/>
      <c r="R123" s="137"/>
      <c r="S123" s="4"/>
      <c r="T123" s="137"/>
      <c r="U123" s="67"/>
      <c r="V123" s="138"/>
      <c r="W123" s="138"/>
      <c r="X123" s="138"/>
      <c r="Y123" s="67"/>
      <c r="Z123" s="138"/>
      <c r="AA123" s="138"/>
      <c r="AB123" s="138"/>
      <c r="AC123" s="138"/>
      <c r="AD123" s="138"/>
      <c r="AE123" s="138"/>
      <c r="AF123" s="138"/>
      <c r="AG123" s="67"/>
      <c r="AH123" s="67"/>
      <c r="AI123" s="67"/>
      <c r="AJ123" s="68"/>
      <c r="AK123" s="68"/>
      <c r="AL123" s="68"/>
      <c r="AM123" s="68"/>
      <c r="AN123" s="68"/>
    </row>
    <row r="124" spans="1:40" s="25" customFormat="1" x14ac:dyDescent="0.25">
      <c r="A124" s="4"/>
      <c r="B124" s="4"/>
      <c r="C124" s="4"/>
      <c r="D124" s="118"/>
      <c r="E124" s="9"/>
      <c r="F124" s="4"/>
      <c r="G124" s="137"/>
      <c r="H124" s="4"/>
      <c r="I124" s="4"/>
      <c r="J124" s="137"/>
      <c r="K124" s="4"/>
      <c r="L124" s="4"/>
      <c r="M124" s="4"/>
      <c r="N124" s="4"/>
      <c r="O124" s="4"/>
      <c r="P124" s="119"/>
      <c r="Q124" s="4"/>
      <c r="R124" s="137"/>
      <c r="S124" s="4"/>
      <c r="T124" s="137"/>
      <c r="U124" s="67"/>
      <c r="V124" s="138"/>
      <c r="W124" s="138"/>
      <c r="X124" s="138"/>
      <c r="Y124" s="67"/>
      <c r="Z124" s="138"/>
      <c r="AA124" s="138"/>
      <c r="AB124" s="138"/>
      <c r="AC124" s="138"/>
      <c r="AD124" s="138"/>
      <c r="AE124" s="138"/>
      <c r="AF124" s="138"/>
      <c r="AG124" s="67"/>
      <c r="AH124" s="67"/>
      <c r="AI124" s="67"/>
      <c r="AJ124" s="68"/>
      <c r="AK124" s="68"/>
      <c r="AL124" s="68"/>
      <c r="AM124" s="68"/>
      <c r="AN124" s="68"/>
    </row>
    <row r="125" spans="1:40" s="25" customFormat="1" x14ac:dyDescent="0.25">
      <c r="A125" s="4"/>
      <c r="B125" s="4"/>
      <c r="C125" s="4"/>
      <c r="D125" s="118"/>
      <c r="E125" s="9"/>
      <c r="F125" s="4"/>
      <c r="G125" s="137"/>
      <c r="H125" s="4"/>
      <c r="I125" s="4"/>
      <c r="J125" s="137"/>
      <c r="K125" s="4"/>
      <c r="L125" s="4"/>
      <c r="M125" s="4"/>
      <c r="N125" s="4"/>
      <c r="O125" s="4"/>
      <c r="P125" s="119"/>
      <c r="Q125" s="4"/>
      <c r="R125" s="137"/>
      <c r="S125" s="4"/>
      <c r="T125" s="137"/>
      <c r="U125" s="67"/>
      <c r="V125" s="138"/>
      <c r="W125" s="138"/>
      <c r="X125" s="138"/>
      <c r="Y125" s="67"/>
      <c r="Z125" s="138"/>
      <c r="AA125" s="138"/>
      <c r="AB125" s="138"/>
      <c r="AC125" s="138"/>
      <c r="AD125" s="138"/>
      <c r="AE125" s="138"/>
      <c r="AF125" s="138"/>
      <c r="AG125" s="67"/>
      <c r="AH125" s="67"/>
      <c r="AI125" s="67"/>
      <c r="AJ125" s="68"/>
      <c r="AK125" s="68"/>
      <c r="AL125" s="68"/>
      <c r="AM125" s="68"/>
      <c r="AN125" s="68"/>
    </row>
    <row r="126" spans="1:40" s="25" customFormat="1" x14ac:dyDescent="0.25">
      <c r="A126" s="4"/>
      <c r="B126" s="4"/>
      <c r="C126" s="4"/>
      <c r="D126" s="118"/>
      <c r="E126" s="9"/>
      <c r="F126" s="4"/>
      <c r="G126" s="137"/>
      <c r="H126" s="4"/>
      <c r="I126" s="4"/>
      <c r="J126" s="137"/>
      <c r="K126" s="4"/>
      <c r="L126" s="4"/>
      <c r="M126" s="4"/>
      <c r="N126" s="4"/>
      <c r="O126" s="4"/>
      <c r="P126" s="119"/>
      <c r="Q126" s="4"/>
      <c r="R126" s="137"/>
      <c r="S126" s="4"/>
      <c r="T126" s="137"/>
      <c r="U126" s="67"/>
      <c r="V126" s="67"/>
      <c r="W126" s="67"/>
      <c r="X126" s="67"/>
      <c r="Y126" s="67"/>
      <c r="Z126" s="67"/>
      <c r="AA126" s="67"/>
      <c r="AB126" s="67"/>
      <c r="AC126" s="67"/>
      <c r="AD126" s="67"/>
      <c r="AE126" s="67"/>
      <c r="AF126" s="67"/>
      <c r="AG126" s="67"/>
      <c r="AH126" s="67"/>
      <c r="AI126" s="67"/>
      <c r="AJ126" s="68"/>
      <c r="AK126" s="68"/>
      <c r="AL126" s="68"/>
      <c r="AM126" s="68"/>
      <c r="AN126" s="68"/>
    </row>
    <row r="127" spans="1:40" s="25" customFormat="1" x14ac:dyDescent="0.25">
      <c r="A127" s="4"/>
      <c r="B127" s="4"/>
      <c r="C127" s="4"/>
      <c r="D127" s="118"/>
      <c r="E127" s="9"/>
      <c r="F127" s="4"/>
      <c r="G127" s="137"/>
      <c r="H127" s="4"/>
      <c r="I127" s="4"/>
      <c r="J127" s="137"/>
      <c r="K127" s="4"/>
      <c r="L127" s="4"/>
      <c r="M127" s="4"/>
      <c r="N127" s="4"/>
      <c r="O127" s="4"/>
      <c r="P127" s="119"/>
      <c r="Q127" s="4"/>
      <c r="R127" s="137"/>
      <c r="S127" s="4"/>
      <c r="T127" s="137"/>
      <c r="U127" s="67"/>
      <c r="V127" s="67"/>
      <c r="W127" s="67"/>
      <c r="X127" s="67"/>
      <c r="Y127" s="67"/>
      <c r="Z127" s="67"/>
      <c r="AA127" s="67"/>
      <c r="AB127" s="67"/>
      <c r="AC127" s="67"/>
      <c r="AD127" s="67"/>
      <c r="AE127" s="67"/>
      <c r="AF127" s="67"/>
      <c r="AG127" s="67"/>
      <c r="AH127" s="67"/>
      <c r="AI127" s="67"/>
      <c r="AJ127" s="68"/>
      <c r="AK127" s="68"/>
      <c r="AL127" s="68"/>
      <c r="AM127" s="68"/>
      <c r="AN127" s="68"/>
    </row>
    <row r="128" spans="1:40" s="25" customFormat="1" x14ac:dyDescent="0.25">
      <c r="A128" s="4"/>
      <c r="B128" s="4"/>
      <c r="C128" s="4"/>
      <c r="D128" s="118"/>
      <c r="E128" s="9"/>
      <c r="F128" s="4"/>
      <c r="G128" s="137"/>
      <c r="H128" s="4"/>
      <c r="I128" s="4"/>
      <c r="J128" s="137"/>
      <c r="K128" s="4"/>
      <c r="L128" s="4"/>
      <c r="M128" s="4"/>
      <c r="N128" s="4"/>
      <c r="O128" s="4"/>
      <c r="P128" s="119"/>
      <c r="Q128" s="4"/>
      <c r="R128" s="137"/>
      <c r="S128" s="4"/>
      <c r="T128" s="137"/>
      <c r="U128" s="67"/>
      <c r="V128" s="67"/>
      <c r="W128" s="67"/>
      <c r="X128" s="67"/>
      <c r="Y128" s="67"/>
      <c r="Z128" s="67"/>
      <c r="AA128" s="67"/>
      <c r="AB128" s="67"/>
      <c r="AC128" s="67"/>
      <c r="AD128" s="67"/>
      <c r="AE128" s="67"/>
      <c r="AF128" s="67"/>
      <c r="AG128" s="67"/>
      <c r="AH128" s="67"/>
      <c r="AI128" s="67"/>
      <c r="AJ128" s="68"/>
      <c r="AK128" s="68"/>
      <c r="AL128" s="68"/>
      <c r="AM128" s="68"/>
      <c r="AN128" s="68"/>
    </row>
    <row r="129" spans="1:40" s="25" customFormat="1" x14ac:dyDescent="0.25">
      <c r="A129" s="4"/>
      <c r="B129" s="4"/>
      <c r="C129" s="4"/>
      <c r="D129" s="118"/>
      <c r="E129" s="9"/>
      <c r="F129" s="4"/>
      <c r="G129" s="137"/>
      <c r="H129" s="4"/>
      <c r="I129" s="4"/>
      <c r="J129" s="137"/>
      <c r="K129" s="4"/>
      <c r="L129" s="4"/>
      <c r="M129" s="4"/>
      <c r="N129" s="4"/>
      <c r="O129" s="4"/>
      <c r="P129" s="119"/>
      <c r="Q129" s="4"/>
      <c r="R129" s="137"/>
      <c r="S129" s="4"/>
      <c r="T129" s="137"/>
      <c r="U129" s="67"/>
      <c r="V129" s="67"/>
      <c r="W129" s="67"/>
      <c r="X129" s="67"/>
      <c r="Y129" s="67"/>
      <c r="Z129" s="67"/>
      <c r="AA129" s="67"/>
      <c r="AB129" s="67"/>
      <c r="AC129" s="67"/>
      <c r="AD129" s="67"/>
      <c r="AE129" s="67"/>
      <c r="AF129" s="67"/>
      <c r="AG129" s="67"/>
      <c r="AH129" s="67"/>
      <c r="AI129" s="67"/>
      <c r="AJ129" s="68"/>
      <c r="AK129" s="68"/>
      <c r="AL129" s="68"/>
      <c r="AM129" s="68"/>
      <c r="AN129" s="68"/>
    </row>
    <row r="130" spans="1:40" s="25" customFormat="1" x14ac:dyDescent="0.25">
      <c r="A130" s="4"/>
      <c r="B130" s="4"/>
      <c r="C130" s="4"/>
      <c r="D130" s="118"/>
      <c r="E130" s="9"/>
      <c r="F130" s="4"/>
      <c r="G130" s="137"/>
      <c r="H130" s="4"/>
      <c r="I130" s="4"/>
      <c r="J130" s="137"/>
      <c r="K130" s="4"/>
      <c r="L130" s="4"/>
      <c r="M130" s="4"/>
      <c r="N130" s="4"/>
      <c r="O130" s="4"/>
      <c r="P130" s="119"/>
      <c r="Q130" s="4"/>
      <c r="R130" s="137"/>
      <c r="S130" s="4"/>
      <c r="T130" s="137"/>
      <c r="U130" s="67"/>
      <c r="V130" s="67"/>
      <c r="W130" s="67"/>
      <c r="X130" s="67"/>
      <c r="Y130" s="67"/>
      <c r="Z130" s="67"/>
      <c r="AA130" s="67"/>
      <c r="AB130" s="67"/>
      <c r="AC130" s="67"/>
      <c r="AD130" s="67"/>
      <c r="AE130" s="67"/>
      <c r="AF130" s="67"/>
      <c r="AG130" s="67"/>
      <c r="AH130" s="67"/>
      <c r="AI130" s="67"/>
      <c r="AJ130" s="68"/>
      <c r="AK130" s="68"/>
      <c r="AL130" s="68"/>
      <c r="AM130" s="68"/>
      <c r="AN130" s="68"/>
    </row>
    <row r="131" spans="1:40" s="25" customFormat="1" x14ac:dyDescent="0.25">
      <c r="A131" s="4"/>
      <c r="B131" s="4"/>
      <c r="C131" s="4"/>
      <c r="D131" s="118"/>
      <c r="E131" s="9"/>
      <c r="F131" s="4"/>
      <c r="G131" s="137"/>
      <c r="H131" s="4"/>
      <c r="I131" s="4"/>
      <c r="J131" s="137"/>
      <c r="K131" s="4"/>
      <c r="L131" s="4"/>
      <c r="M131" s="4"/>
      <c r="N131" s="4"/>
      <c r="O131" s="4"/>
      <c r="P131" s="119"/>
      <c r="Q131" s="4"/>
      <c r="R131" s="137"/>
      <c r="S131" s="4"/>
      <c r="T131" s="137"/>
      <c r="U131" s="67"/>
      <c r="V131" s="67"/>
      <c r="W131" s="67"/>
      <c r="X131" s="67"/>
      <c r="Y131" s="67"/>
      <c r="Z131" s="67"/>
      <c r="AA131" s="67"/>
      <c r="AB131" s="67"/>
      <c r="AC131" s="67"/>
      <c r="AD131" s="67"/>
      <c r="AE131" s="67"/>
      <c r="AF131" s="67"/>
      <c r="AG131" s="67"/>
      <c r="AH131" s="67"/>
      <c r="AI131" s="67"/>
      <c r="AJ131" s="68"/>
      <c r="AK131" s="68"/>
      <c r="AL131" s="68"/>
      <c r="AM131" s="68"/>
      <c r="AN131" s="68"/>
    </row>
    <row r="132" spans="1:40" s="25" customFormat="1" x14ac:dyDescent="0.25">
      <c r="A132" s="4"/>
      <c r="B132" s="4"/>
      <c r="C132" s="4"/>
      <c r="D132" s="118"/>
      <c r="E132" s="9"/>
      <c r="F132" s="4"/>
      <c r="G132" s="137"/>
      <c r="H132" s="4"/>
      <c r="I132" s="4"/>
      <c r="J132" s="137"/>
      <c r="K132" s="4"/>
      <c r="L132" s="4"/>
      <c r="M132" s="4"/>
      <c r="N132" s="4"/>
      <c r="O132" s="4"/>
      <c r="P132" s="119"/>
      <c r="Q132" s="4"/>
      <c r="R132" s="137"/>
      <c r="S132" s="4"/>
      <c r="T132" s="137"/>
      <c r="U132" s="67"/>
      <c r="V132" s="67"/>
      <c r="W132" s="67"/>
      <c r="X132" s="67"/>
      <c r="Y132" s="67"/>
      <c r="Z132" s="67"/>
      <c r="AA132" s="67"/>
      <c r="AB132" s="67"/>
      <c r="AC132" s="67"/>
      <c r="AD132" s="67"/>
      <c r="AE132" s="67"/>
      <c r="AF132" s="67"/>
      <c r="AG132" s="67"/>
      <c r="AH132" s="67"/>
      <c r="AI132" s="67"/>
      <c r="AJ132" s="68"/>
      <c r="AK132" s="68"/>
      <c r="AL132" s="68"/>
      <c r="AM132" s="68"/>
      <c r="AN132" s="68"/>
    </row>
    <row r="133" spans="1:40" s="25" customFormat="1" x14ac:dyDescent="0.25">
      <c r="A133" s="4"/>
      <c r="B133" s="4"/>
      <c r="C133" s="4"/>
      <c r="D133" s="118"/>
      <c r="E133" s="9"/>
      <c r="F133" s="4"/>
      <c r="G133" s="137"/>
      <c r="H133" s="4"/>
      <c r="I133" s="4"/>
      <c r="J133" s="137"/>
      <c r="K133" s="4"/>
      <c r="L133" s="4"/>
      <c r="M133" s="4"/>
      <c r="N133" s="4"/>
      <c r="O133" s="4"/>
      <c r="P133" s="119"/>
      <c r="Q133" s="4"/>
      <c r="R133" s="137"/>
      <c r="S133" s="4"/>
      <c r="T133" s="137"/>
      <c r="U133" s="67"/>
      <c r="V133" s="67"/>
      <c r="W133" s="67"/>
      <c r="X133" s="67"/>
      <c r="Y133" s="67"/>
      <c r="Z133" s="67"/>
      <c r="AA133" s="67"/>
      <c r="AB133" s="67"/>
      <c r="AC133" s="67"/>
      <c r="AD133" s="67"/>
      <c r="AE133" s="67"/>
      <c r="AF133" s="67"/>
      <c r="AG133" s="67"/>
      <c r="AH133" s="67"/>
      <c r="AI133" s="67"/>
      <c r="AJ133" s="68"/>
      <c r="AK133" s="68"/>
      <c r="AL133" s="68"/>
      <c r="AM133" s="68"/>
      <c r="AN133" s="68"/>
    </row>
    <row r="134" spans="1:40" s="25" customFormat="1" x14ac:dyDescent="0.25">
      <c r="A134" s="4"/>
      <c r="B134" s="4"/>
      <c r="C134" s="4"/>
      <c r="D134" s="118"/>
      <c r="E134" s="9"/>
      <c r="F134" s="4"/>
      <c r="G134" s="137"/>
      <c r="H134" s="4"/>
      <c r="I134" s="4"/>
      <c r="J134" s="137"/>
      <c r="K134" s="4"/>
      <c r="L134" s="4"/>
      <c r="M134" s="4"/>
      <c r="N134" s="4"/>
      <c r="O134" s="4"/>
      <c r="P134" s="119"/>
      <c r="Q134" s="4"/>
      <c r="R134" s="137"/>
      <c r="S134" s="4"/>
      <c r="T134" s="137"/>
      <c r="U134" s="67"/>
      <c r="V134" s="67"/>
      <c r="W134" s="67"/>
      <c r="X134" s="67"/>
      <c r="Y134" s="67"/>
      <c r="Z134" s="67"/>
      <c r="AA134" s="67"/>
      <c r="AB134" s="67"/>
      <c r="AC134" s="67"/>
      <c r="AD134" s="67"/>
      <c r="AE134" s="67"/>
      <c r="AF134" s="67"/>
      <c r="AG134" s="67"/>
      <c r="AH134" s="67"/>
      <c r="AI134" s="67"/>
      <c r="AJ134" s="68"/>
      <c r="AK134" s="68"/>
      <c r="AL134" s="68"/>
      <c r="AM134" s="68"/>
      <c r="AN134" s="68"/>
    </row>
    <row r="135" spans="1:40" s="25" customFormat="1" x14ac:dyDescent="0.25">
      <c r="A135" s="4"/>
      <c r="B135" s="4"/>
      <c r="C135" s="4"/>
      <c r="D135" s="118"/>
      <c r="E135" s="9"/>
      <c r="F135" s="4"/>
      <c r="G135" s="137"/>
      <c r="H135" s="4"/>
      <c r="I135" s="4"/>
      <c r="J135" s="137"/>
      <c r="K135" s="4"/>
      <c r="L135" s="4"/>
      <c r="M135" s="4"/>
      <c r="N135" s="4"/>
      <c r="O135" s="4"/>
      <c r="P135" s="119"/>
      <c r="Q135" s="4"/>
      <c r="R135" s="137"/>
      <c r="S135" s="4"/>
      <c r="T135" s="137"/>
      <c r="U135" s="67"/>
      <c r="V135" s="67"/>
      <c r="W135" s="67"/>
      <c r="X135" s="67"/>
      <c r="Y135" s="67"/>
      <c r="Z135" s="67"/>
      <c r="AA135" s="67"/>
      <c r="AB135" s="67"/>
      <c r="AC135" s="67"/>
      <c r="AD135" s="67"/>
      <c r="AE135" s="67"/>
      <c r="AF135" s="67"/>
      <c r="AG135" s="67"/>
      <c r="AH135" s="67"/>
      <c r="AI135" s="67"/>
      <c r="AJ135" s="68"/>
      <c r="AK135" s="68"/>
      <c r="AL135" s="68"/>
      <c r="AM135" s="68"/>
      <c r="AN135" s="68"/>
    </row>
    <row r="136" spans="1:40" s="25" customFormat="1" x14ac:dyDescent="0.25">
      <c r="A136" s="4"/>
      <c r="B136" s="4"/>
      <c r="C136" s="4"/>
      <c r="D136" s="118"/>
      <c r="E136" s="9"/>
      <c r="F136" s="4"/>
      <c r="G136" s="137"/>
      <c r="H136" s="4"/>
      <c r="I136" s="4"/>
      <c r="J136" s="137"/>
      <c r="K136" s="4"/>
      <c r="L136" s="4"/>
      <c r="M136" s="4"/>
      <c r="N136" s="4"/>
      <c r="O136" s="4"/>
      <c r="P136" s="119"/>
      <c r="Q136" s="4"/>
      <c r="R136" s="137"/>
      <c r="S136" s="4"/>
      <c r="T136" s="137"/>
      <c r="U136" s="67"/>
      <c r="V136" s="67"/>
      <c r="W136" s="67"/>
      <c r="X136" s="67"/>
      <c r="Y136" s="67"/>
      <c r="Z136" s="67"/>
      <c r="AA136" s="67"/>
      <c r="AB136" s="67"/>
      <c r="AC136" s="67"/>
      <c r="AD136" s="67"/>
      <c r="AE136" s="67"/>
      <c r="AF136" s="67"/>
      <c r="AG136" s="67"/>
      <c r="AH136" s="67"/>
      <c r="AI136" s="67"/>
      <c r="AJ136" s="68"/>
      <c r="AK136" s="68"/>
      <c r="AL136" s="68"/>
      <c r="AM136" s="68"/>
      <c r="AN136" s="68"/>
    </row>
    <row r="137" spans="1:40" s="25" customFormat="1" x14ac:dyDescent="0.25">
      <c r="A137" s="4"/>
      <c r="B137" s="4"/>
      <c r="C137" s="4"/>
      <c r="D137" s="118"/>
      <c r="E137" s="9"/>
      <c r="F137" s="4"/>
      <c r="G137" s="137"/>
      <c r="H137" s="4"/>
      <c r="I137" s="4"/>
      <c r="J137" s="137"/>
      <c r="K137" s="4"/>
      <c r="L137" s="4"/>
      <c r="M137" s="4"/>
      <c r="N137" s="4"/>
      <c r="O137" s="4"/>
      <c r="P137" s="119"/>
      <c r="Q137" s="4"/>
      <c r="R137" s="137"/>
      <c r="S137" s="4"/>
      <c r="T137" s="137"/>
      <c r="U137" s="67"/>
      <c r="V137" s="67"/>
      <c r="W137" s="67"/>
      <c r="X137" s="67"/>
      <c r="Y137" s="67"/>
      <c r="Z137" s="67"/>
      <c r="AA137" s="67"/>
      <c r="AB137" s="67"/>
      <c r="AC137" s="67"/>
      <c r="AD137" s="67"/>
      <c r="AE137" s="67"/>
      <c r="AF137" s="67"/>
      <c r="AG137" s="67"/>
      <c r="AH137" s="67"/>
      <c r="AI137" s="67"/>
      <c r="AJ137" s="68"/>
      <c r="AK137" s="68"/>
      <c r="AL137" s="68"/>
      <c r="AM137" s="68"/>
      <c r="AN137" s="68"/>
    </row>
    <row r="138" spans="1:40" s="25" customFormat="1" x14ac:dyDescent="0.25">
      <c r="A138" s="4"/>
      <c r="B138" s="4"/>
      <c r="C138" s="4"/>
      <c r="D138" s="118"/>
      <c r="E138" s="9"/>
      <c r="F138" s="4"/>
      <c r="G138" s="137"/>
      <c r="H138" s="4"/>
      <c r="I138" s="4"/>
      <c r="J138" s="137"/>
      <c r="K138" s="4"/>
      <c r="L138" s="4"/>
      <c r="M138" s="4"/>
      <c r="N138" s="4"/>
      <c r="O138" s="4"/>
      <c r="P138" s="119"/>
      <c r="Q138" s="4"/>
      <c r="R138" s="137"/>
      <c r="S138" s="4"/>
      <c r="T138" s="137"/>
      <c r="U138" s="67"/>
      <c r="V138" s="67"/>
      <c r="W138" s="67"/>
      <c r="X138" s="67"/>
      <c r="Y138" s="67"/>
      <c r="Z138" s="67"/>
      <c r="AA138" s="67"/>
      <c r="AB138" s="67"/>
      <c r="AC138" s="67"/>
      <c r="AD138" s="67"/>
      <c r="AE138" s="67"/>
      <c r="AF138" s="67"/>
      <c r="AG138" s="67"/>
      <c r="AH138" s="67"/>
      <c r="AI138" s="67"/>
      <c r="AJ138" s="68"/>
      <c r="AK138" s="68"/>
      <c r="AL138" s="68"/>
      <c r="AM138" s="68"/>
      <c r="AN138" s="68"/>
    </row>
    <row r="139" spans="1:40" s="25" customFormat="1" x14ac:dyDescent="0.25">
      <c r="A139" s="4"/>
      <c r="B139" s="4"/>
      <c r="C139" s="4"/>
      <c r="D139" s="118"/>
      <c r="E139" s="9"/>
      <c r="F139" s="4"/>
      <c r="G139" s="137"/>
      <c r="H139" s="4"/>
      <c r="I139" s="4"/>
      <c r="J139" s="137"/>
      <c r="K139" s="4"/>
      <c r="L139" s="4"/>
      <c r="M139" s="4"/>
      <c r="N139" s="4"/>
      <c r="O139" s="4"/>
      <c r="P139" s="119"/>
      <c r="Q139" s="4"/>
      <c r="R139" s="137"/>
      <c r="S139" s="4"/>
      <c r="T139" s="137"/>
      <c r="U139" s="67"/>
      <c r="V139" s="67"/>
      <c r="W139" s="67"/>
      <c r="X139" s="67"/>
      <c r="Y139" s="67"/>
      <c r="Z139" s="67"/>
      <c r="AA139" s="67"/>
      <c r="AB139" s="67"/>
      <c r="AC139" s="67"/>
      <c r="AD139" s="67"/>
      <c r="AE139" s="67"/>
      <c r="AF139" s="67"/>
      <c r="AG139" s="67"/>
      <c r="AH139" s="67"/>
      <c r="AI139" s="67"/>
      <c r="AJ139" s="68"/>
      <c r="AK139" s="68"/>
      <c r="AL139" s="68"/>
      <c r="AM139" s="68"/>
      <c r="AN139" s="68"/>
    </row>
    <row r="140" spans="1:40" s="25" customFormat="1" x14ac:dyDescent="0.25">
      <c r="A140" s="4"/>
      <c r="B140" s="4"/>
      <c r="C140" s="4"/>
      <c r="D140" s="118"/>
      <c r="E140" s="9"/>
      <c r="F140" s="4"/>
      <c r="G140" s="137"/>
      <c r="H140" s="4"/>
      <c r="I140" s="4"/>
      <c r="J140" s="137"/>
      <c r="K140" s="4"/>
      <c r="L140" s="4"/>
      <c r="M140" s="4"/>
      <c r="N140" s="4"/>
      <c r="O140" s="4"/>
      <c r="P140" s="119"/>
      <c r="Q140" s="4"/>
      <c r="R140" s="137"/>
      <c r="S140" s="4"/>
      <c r="T140" s="137"/>
      <c r="U140" s="67"/>
      <c r="V140" s="67"/>
      <c r="W140" s="67"/>
      <c r="X140" s="67"/>
      <c r="Y140" s="67"/>
      <c r="Z140" s="67"/>
      <c r="AA140" s="67"/>
      <c r="AB140" s="67"/>
      <c r="AC140" s="67"/>
      <c r="AD140" s="67"/>
      <c r="AE140" s="67"/>
      <c r="AF140" s="67"/>
      <c r="AG140" s="67"/>
      <c r="AH140" s="67"/>
      <c r="AI140" s="67"/>
      <c r="AJ140" s="68"/>
      <c r="AK140" s="68"/>
      <c r="AL140" s="68"/>
      <c r="AM140" s="68"/>
      <c r="AN140" s="68"/>
    </row>
    <row r="141" spans="1:40" s="25" customFormat="1" x14ac:dyDescent="0.25">
      <c r="A141" s="4"/>
      <c r="B141" s="4"/>
      <c r="C141" s="4"/>
      <c r="D141" s="118"/>
      <c r="E141" s="9"/>
      <c r="F141" s="4"/>
      <c r="G141" s="137"/>
      <c r="H141" s="4"/>
      <c r="I141" s="4"/>
      <c r="J141" s="137"/>
      <c r="K141" s="4"/>
      <c r="L141" s="4"/>
      <c r="M141" s="4"/>
      <c r="N141" s="4"/>
      <c r="O141" s="4"/>
      <c r="P141" s="119"/>
      <c r="Q141" s="4"/>
      <c r="R141" s="137"/>
      <c r="S141" s="4"/>
      <c r="T141" s="137"/>
      <c r="U141" s="67"/>
      <c r="V141" s="67"/>
      <c r="W141" s="67"/>
      <c r="X141" s="67"/>
      <c r="Y141" s="67"/>
      <c r="Z141" s="67"/>
      <c r="AA141" s="67"/>
      <c r="AB141" s="67"/>
      <c r="AC141" s="67"/>
      <c r="AD141" s="67"/>
      <c r="AE141" s="67"/>
      <c r="AF141" s="67"/>
      <c r="AG141" s="67"/>
      <c r="AH141" s="67"/>
      <c r="AI141" s="67"/>
      <c r="AJ141" s="68"/>
      <c r="AK141" s="68"/>
      <c r="AL141" s="68"/>
      <c r="AM141" s="68"/>
      <c r="AN141" s="68"/>
    </row>
    <row r="142" spans="1:40" s="25" customFormat="1" x14ac:dyDescent="0.25">
      <c r="A142" s="4"/>
      <c r="B142" s="4"/>
      <c r="C142" s="4"/>
      <c r="D142" s="118"/>
      <c r="E142" s="9"/>
      <c r="F142" s="4"/>
      <c r="G142" s="137"/>
      <c r="H142" s="4"/>
      <c r="I142" s="4"/>
      <c r="J142" s="137"/>
      <c r="K142" s="4"/>
      <c r="L142" s="4"/>
      <c r="M142" s="4"/>
      <c r="N142" s="4"/>
      <c r="O142" s="4"/>
      <c r="P142" s="119"/>
      <c r="Q142" s="4"/>
      <c r="R142" s="137"/>
      <c r="S142" s="4"/>
      <c r="T142" s="137"/>
      <c r="U142" s="67"/>
      <c r="V142" s="67"/>
      <c r="W142" s="67"/>
      <c r="X142" s="67"/>
      <c r="Y142" s="67"/>
      <c r="Z142" s="67"/>
      <c r="AA142" s="67"/>
      <c r="AB142" s="67"/>
      <c r="AC142" s="67"/>
      <c r="AD142" s="67"/>
      <c r="AE142" s="67"/>
      <c r="AF142" s="67"/>
      <c r="AG142" s="67"/>
      <c r="AH142" s="67"/>
      <c r="AI142" s="67"/>
      <c r="AJ142" s="68"/>
      <c r="AK142" s="68"/>
      <c r="AL142" s="68"/>
      <c r="AM142" s="68"/>
      <c r="AN142" s="68"/>
    </row>
    <row r="143" spans="1:40" s="25" customFormat="1" x14ac:dyDescent="0.25">
      <c r="A143" s="4"/>
      <c r="B143" s="4"/>
      <c r="C143" s="4"/>
      <c r="D143" s="118"/>
      <c r="E143" s="9"/>
      <c r="F143" s="4"/>
      <c r="G143" s="137"/>
      <c r="H143" s="4"/>
      <c r="I143" s="4"/>
      <c r="J143" s="137"/>
      <c r="K143" s="4"/>
      <c r="L143" s="4"/>
      <c r="M143" s="4"/>
      <c r="N143" s="4"/>
      <c r="O143" s="4"/>
      <c r="P143" s="119"/>
      <c r="Q143" s="4"/>
      <c r="R143" s="137"/>
      <c r="S143" s="4"/>
      <c r="T143" s="137"/>
      <c r="U143" s="67"/>
      <c r="V143" s="67"/>
      <c r="W143" s="67"/>
      <c r="X143" s="67"/>
      <c r="Y143" s="67"/>
      <c r="Z143" s="67"/>
      <c r="AA143" s="67"/>
      <c r="AB143" s="67"/>
      <c r="AC143" s="67"/>
      <c r="AD143" s="67"/>
      <c r="AE143" s="67"/>
      <c r="AF143" s="67"/>
      <c r="AG143" s="67"/>
      <c r="AH143" s="67"/>
      <c r="AI143" s="67"/>
      <c r="AJ143" s="68"/>
      <c r="AK143" s="68"/>
      <c r="AL143" s="68"/>
      <c r="AM143" s="68"/>
      <c r="AN143" s="68"/>
    </row>
    <row r="144" spans="1:40" s="25" customFormat="1" x14ac:dyDescent="0.25">
      <c r="A144" s="4"/>
      <c r="B144" s="4"/>
      <c r="C144" s="4"/>
      <c r="D144" s="118"/>
      <c r="E144" s="9"/>
      <c r="F144" s="4"/>
      <c r="G144" s="137"/>
      <c r="H144" s="4"/>
      <c r="I144" s="4"/>
      <c r="J144" s="137"/>
      <c r="K144" s="4"/>
      <c r="L144" s="4"/>
      <c r="M144" s="4"/>
      <c r="N144" s="4"/>
      <c r="O144" s="4"/>
      <c r="P144" s="119"/>
      <c r="Q144" s="4"/>
      <c r="R144" s="137"/>
      <c r="S144" s="4"/>
      <c r="T144" s="137"/>
      <c r="U144" s="67"/>
      <c r="V144" s="67"/>
      <c r="W144" s="67"/>
      <c r="X144" s="67"/>
      <c r="Y144" s="67"/>
      <c r="Z144" s="67"/>
      <c r="AA144" s="67"/>
      <c r="AB144" s="67"/>
      <c r="AC144" s="67"/>
      <c r="AD144" s="67"/>
      <c r="AE144" s="67"/>
      <c r="AF144" s="67"/>
      <c r="AG144" s="67"/>
      <c r="AH144" s="67"/>
      <c r="AI144" s="67"/>
      <c r="AJ144" s="68"/>
      <c r="AK144" s="68"/>
      <c r="AL144" s="68"/>
      <c r="AM144" s="68"/>
      <c r="AN144" s="68"/>
    </row>
    <row r="145" spans="1:40" s="25" customFormat="1" x14ac:dyDescent="0.25">
      <c r="A145" s="4"/>
      <c r="B145" s="4"/>
      <c r="C145" s="4"/>
      <c r="D145" s="118"/>
      <c r="E145" s="9"/>
      <c r="F145" s="4"/>
      <c r="G145" s="137"/>
      <c r="H145" s="4"/>
      <c r="I145" s="4"/>
      <c r="J145" s="137"/>
      <c r="K145" s="4"/>
      <c r="L145" s="4"/>
      <c r="M145" s="4"/>
      <c r="N145" s="4"/>
      <c r="O145" s="4"/>
      <c r="P145" s="119"/>
      <c r="Q145" s="4"/>
      <c r="R145" s="137"/>
      <c r="S145" s="4"/>
      <c r="T145" s="137"/>
      <c r="U145" s="67"/>
      <c r="V145" s="67"/>
      <c r="W145" s="67"/>
      <c r="X145" s="67"/>
      <c r="Y145" s="67"/>
      <c r="Z145" s="67"/>
      <c r="AA145" s="67"/>
      <c r="AB145" s="67"/>
      <c r="AC145" s="67"/>
      <c r="AD145" s="67"/>
      <c r="AE145" s="67"/>
      <c r="AF145" s="67"/>
      <c r="AG145" s="67"/>
      <c r="AH145" s="67"/>
      <c r="AI145" s="67"/>
      <c r="AJ145" s="68"/>
      <c r="AK145" s="68"/>
      <c r="AL145" s="68"/>
      <c r="AM145" s="68"/>
      <c r="AN145" s="68"/>
    </row>
    <row r="146" spans="1:40" s="25" customFormat="1" x14ac:dyDescent="0.25">
      <c r="A146" s="4"/>
      <c r="B146" s="4"/>
      <c r="C146" s="4"/>
      <c r="D146" s="118"/>
      <c r="E146" s="9"/>
      <c r="F146" s="4"/>
      <c r="G146" s="137"/>
      <c r="H146" s="4"/>
      <c r="I146" s="4"/>
      <c r="J146" s="137"/>
      <c r="K146" s="4"/>
      <c r="L146" s="4"/>
      <c r="M146" s="4"/>
      <c r="N146" s="4"/>
      <c r="O146" s="4"/>
      <c r="P146" s="119"/>
      <c r="Q146" s="4"/>
      <c r="R146" s="137"/>
      <c r="S146" s="4"/>
      <c r="T146" s="137"/>
      <c r="U146" s="67"/>
      <c r="V146" s="67"/>
      <c r="W146" s="67"/>
      <c r="X146" s="67"/>
      <c r="Y146" s="67"/>
      <c r="Z146" s="67"/>
      <c r="AA146" s="67"/>
      <c r="AB146" s="67"/>
      <c r="AC146" s="67"/>
      <c r="AD146" s="67"/>
      <c r="AE146" s="67"/>
      <c r="AF146" s="67"/>
      <c r="AG146" s="67"/>
      <c r="AH146" s="67"/>
      <c r="AI146" s="67"/>
      <c r="AJ146" s="68"/>
      <c r="AK146" s="68"/>
      <c r="AL146" s="68"/>
      <c r="AM146" s="68"/>
      <c r="AN146" s="68"/>
    </row>
    <row r="147" spans="1:40" s="25" customFormat="1" x14ac:dyDescent="0.25">
      <c r="A147" s="4"/>
      <c r="B147" s="4"/>
      <c r="C147" s="4"/>
      <c r="D147" s="118"/>
      <c r="E147" s="9"/>
      <c r="F147" s="4"/>
      <c r="G147" s="137"/>
      <c r="H147" s="4"/>
      <c r="I147" s="4"/>
      <c r="J147" s="137"/>
      <c r="K147" s="4"/>
      <c r="L147" s="4"/>
      <c r="M147" s="4"/>
      <c r="N147" s="4"/>
      <c r="O147" s="4"/>
      <c r="P147" s="119"/>
      <c r="Q147" s="4"/>
      <c r="R147" s="137"/>
      <c r="S147" s="4"/>
      <c r="T147" s="137"/>
      <c r="U147" s="67"/>
      <c r="V147" s="67"/>
      <c r="W147" s="67"/>
      <c r="X147" s="67"/>
      <c r="Y147" s="67"/>
      <c r="Z147" s="67"/>
      <c r="AA147" s="67"/>
      <c r="AB147" s="67"/>
      <c r="AC147" s="67"/>
      <c r="AD147" s="67"/>
      <c r="AE147" s="67"/>
      <c r="AF147" s="67"/>
      <c r="AG147" s="67"/>
      <c r="AH147" s="67"/>
      <c r="AI147" s="67"/>
      <c r="AJ147" s="68"/>
      <c r="AK147" s="68"/>
      <c r="AL147" s="68"/>
      <c r="AM147" s="68"/>
      <c r="AN147" s="68"/>
    </row>
    <row r="148" spans="1:40" s="25" customFormat="1" x14ac:dyDescent="0.25">
      <c r="A148" s="4"/>
      <c r="B148" s="4"/>
      <c r="C148" s="4"/>
      <c r="D148" s="118"/>
      <c r="E148" s="9"/>
      <c r="F148" s="4"/>
      <c r="G148" s="137"/>
      <c r="H148" s="4"/>
      <c r="I148" s="4"/>
      <c r="J148" s="137"/>
      <c r="K148" s="4"/>
      <c r="L148" s="4"/>
      <c r="M148" s="4"/>
      <c r="N148" s="4"/>
      <c r="O148" s="4"/>
      <c r="P148" s="119"/>
      <c r="Q148" s="4"/>
      <c r="R148" s="137"/>
      <c r="S148" s="4"/>
      <c r="T148" s="137"/>
      <c r="U148" s="67"/>
      <c r="V148" s="67"/>
      <c r="W148" s="67"/>
      <c r="X148" s="67"/>
      <c r="Y148" s="67"/>
      <c r="Z148" s="67"/>
      <c r="AA148" s="67"/>
      <c r="AB148" s="67"/>
      <c r="AC148" s="67"/>
      <c r="AD148" s="67"/>
      <c r="AE148" s="67"/>
      <c r="AF148" s="67"/>
      <c r="AG148" s="67"/>
      <c r="AH148" s="67"/>
      <c r="AI148" s="67"/>
      <c r="AJ148" s="68"/>
      <c r="AK148" s="68"/>
      <c r="AL148" s="68"/>
      <c r="AM148" s="68"/>
      <c r="AN148" s="68"/>
    </row>
    <row r="149" spans="1:40" s="25" customFormat="1" x14ac:dyDescent="0.25">
      <c r="A149" s="4"/>
      <c r="B149" s="4"/>
      <c r="C149" s="4"/>
      <c r="D149" s="118"/>
      <c r="E149" s="9"/>
      <c r="F149" s="4"/>
      <c r="G149" s="137"/>
      <c r="H149" s="4"/>
      <c r="I149" s="4"/>
      <c r="J149" s="137"/>
      <c r="K149" s="4"/>
      <c r="L149" s="4"/>
      <c r="M149" s="4"/>
      <c r="N149" s="4"/>
      <c r="O149" s="4"/>
      <c r="P149" s="119"/>
      <c r="Q149" s="4"/>
      <c r="R149" s="137"/>
      <c r="S149" s="4"/>
      <c r="T149" s="137"/>
      <c r="U149" s="67"/>
      <c r="V149" s="67"/>
      <c r="W149" s="67"/>
      <c r="X149" s="67"/>
      <c r="Y149" s="67"/>
      <c r="Z149" s="67"/>
      <c r="AA149" s="67"/>
      <c r="AB149" s="67"/>
      <c r="AC149" s="67"/>
      <c r="AD149" s="67"/>
      <c r="AE149" s="67"/>
      <c r="AF149" s="67"/>
      <c r="AG149" s="67"/>
      <c r="AH149" s="67"/>
      <c r="AI149" s="67"/>
      <c r="AJ149" s="68"/>
      <c r="AK149" s="68"/>
      <c r="AL149" s="68"/>
      <c r="AM149" s="68"/>
      <c r="AN149" s="68"/>
    </row>
    <row r="150" spans="1:40" s="25" customFormat="1" x14ac:dyDescent="0.25">
      <c r="A150" s="4"/>
      <c r="B150" s="4"/>
      <c r="C150" s="4"/>
      <c r="D150" s="118"/>
      <c r="E150" s="9"/>
      <c r="F150" s="4"/>
      <c r="G150" s="137"/>
      <c r="H150" s="4"/>
      <c r="I150" s="4"/>
      <c r="J150" s="137"/>
      <c r="K150" s="4"/>
      <c r="L150" s="4"/>
      <c r="M150" s="4"/>
      <c r="N150" s="4"/>
      <c r="O150" s="4"/>
      <c r="P150" s="119"/>
      <c r="Q150" s="4"/>
      <c r="R150" s="137"/>
      <c r="S150" s="4"/>
      <c r="T150" s="137"/>
      <c r="U150" s="67"/>
      <c r="V150" s="67"/>
      <c r="W150" s="67"/>
      <c r="X150" s="67"/>
      <c r="Y150" s="67"/>
      <c r="Z150" s="67"/>
      <c r="AA150" s="67"/>
      <c r="AB150" s="67"/>
      <c r="AC150" s="67"/>
      <c r="AD150" s="67"/>
      <c r="AE150" s="67"/>
      <c r="AF150" s="67"/>
      <c r="AG150" s="67"/>
      <c r="AH150" s="67"/>
      <c r="AI150" s="67"/>
      <c r="AJ150" s="68"/>
      <c r="AK150" s="68"/>
      <c r="AL150" s="68"/>
      <c r="AM150" s="68"/>
      <c r="AN150" s="68"/>
    </row>
    <row r="151" spans="1:40" s="25" customFormat="1" x14ac:dyDescent="0.25">
      <c r="A151" s="4"/>
      <c r="B151" s="4"/>
      <c r="C151" s="4"/>
      <c r="D151" s="118"/>
      <c r="E151" s="9"/>
      <c r="F151" s="4"/>
      <c r="G151" s="137"/>
      <c r="H151" s="4"/>
      <c r="I151" s="4"/>
      <c r="J151" s="137"/>
      <c r="K151" s="4"/>
      <c r="L151" s="4"/>
      <c r="M151" s="4"/>
      <c r="N151" s="4"/>
      <c r="O151" s="4"/>
      <c r="P151" s="119"/>
      <c r="Q151" s="4"/>
      <c r="R151" s="137"/>
      <c r="S151" s="4"/>
      <c r="T151" s="137"/>
      <c r="U151" s="67"/>
      <c r="V151" s="67"/>
      <c r="W151" s="67"/>
      <c r="X151" s="67"/>
      <c r="Y151" s="67"/>
      <c r="Z151" s="67"/>
      <c r="AA151" s="67"/>
      <c r="AB151" s="67"/>
      <c r="AC151" s="67"/>
      <c r="AD151" s="67"/>
      <c r="AE151" s="67"/>
      <c r="AF151" s="67"/>
      <c r="AG151" s="67"/>
      <c r="AH151" s="67"/>
      <c r="AI151" s="67"/>
      <c r="AJ151" s="68"/>
      <c r="AK151" s="68"/>
      <c r="AL151" s="68"/>
      <c r="AM151" s="68"/>
      <c r="AN151" s="68"/>
    </row>
    <row r="152" spans="1:40" s="25" customFormat="1" x14ac:dyDescent="0.25">
      <c r="A152" s="4"/>
      <c r="B152" s="4"/>
      <c r="C152" s="4"/>
      <c r="D152" s="118"/>
      <c r="E152" s="9"/>
      <c r="F152" s="4"/>
      <c r="G152" s="137"/>
      <c r="H152" s="4"/>
      <c r="I152" s="4"/>
      <c r="J152" s="137"/>
      <c r="K152" s="4"/>
      <c r="L152" s="4"/>
      <c r="M152" s="4"/>
      <c r="N152" s="4"/>
      <c r="O152" s="4"/>
      <c r="P152" s="119"/>
      <c r="Q152" s="4"/>
      <c r="R152" s="137"/>
      <c r="S152" s="4"/>
      <c r="T152" s="137"/>
      <c r="U152" s="67"/>
      <c r="V152" s="67"/>
      <c r="W152" s="67"/>
      <c r="X152" s="67"/>
      <c r="Y152" s="67"/>
      <c r="Z152" s="67"/>
      <c r="AA152" s="67"/>
      <c r="AB152" s="67"/>
      <c r="AC152" s="67"/>
      <c r="AD152" s="67"/>
      <c r="AE152" s="67"/>
      <c r="AF152" s="67"/>
      <c r="AG152" s="67"/>
      <c r="AH152" s="67"/>
      <c r="AI152" s="67"/>
      <c r="AJ152" s="68"/>
      <c r="AK152" s="68"/>
      <c r="AL152" s="68"/>
      <c r="AM152" s="68"/>
      <c r="AN152" s="68"/>
    </row>
    <row r="153" spans="1:40" s="25" customFormat="1" x14ac:dyDescent="0.25">
      <c r="A153" s="4"/>
      <c r="B153" s="4"/>
      <c r="C153" s="4"/>
      <c r="D153" s="118"/>
      <c r="E153" s="9"/>
      <c r="F153" s="4"/>
      <c r="G153" s="137"/>
      <c r="H153" s="4"/>
      <c r="I153" s="4"/>
      <c r="J153" s="137"/>
      <c r="K153" s="4"/>
      <c r="L153" s="4"/>
      <c r="M153" s="4"/>
      <c r="N153" s="4"/>
      <c r="O153" s="4"/>
      <c r="P153" s="119"/>
      <c r="Q153" s="4"/>
      <c r="R153" s="137"/>
      <c r="S153" s="4"/>
      <c r="T153" s="137"/>
      <c r="U153" s="67"/>
      <c r="V153" s="67"/>
      <c r="W153" s="67"/>
      <c r="X153" s="67"/>
      <c r="Y153" s="67"/>
      <c r="Z153" s="67"/>
      <c r="AA153" s="67"/>
      <c r="AB153" s="67"/>
      <c r="AC153" s="67"/>
      <c r="AD153" s="67"/>
      <c r="AE153" s="67"/>
      <c r="AF153" s="67"/>
      <c r="AG153" s="67"/>
      <c r="AH153" s="67"/>
      <c r="AI153" s="67"/>
      <c r="AJ153" s="68"/>
      <c r="AK153" s="68"/>
      <c r="AL153" s="68"/>
      <c r="AM153" s="68"/>
      <c r="AN153" s="68"/>
    </row>
    <row r="154" spans="1:40" s="25" customFormat="1" x14ac:dyDescent="0.25">
      <c r="A154" s="4"/>
      <c r="B154" s="4"/>
      <c r="C154" s="4"/>
      <c r="D154" s="118"/>
      <c r="E154" s="9"/>
      <c r="F154" s="4"/>
      <c r="G154" s="137"/>
      <c r="H154" s="4"/>
      <c r="I154" s="4"/>
      <c r="J154" s="137"/>
      <c r="K154" s="4"/>
      <c r="L154" s="4"/>
      <c r="M154" s="4"/>
      <c r="N154" s="4"/>
      <c r="O154" s="4"/>
      <c r="P154" s="119"/>
      <c r="Q154" s="4"/>
      <c r="R154" s="137"/>
      <c r="S154" s="4"/>
      <c r="T154" s="137"/>
      <c r="U154" s="67"/>
      <c r="V154" s="67"/>
      <c r="W154" s="67"/>
      <c r="X154" s="67"/>
      <c r="Y154" s="67"/>
      <c r="Z154" s="67"/>
      <c r="AA154" s="67"/>
      <c r="AB154" s="67"/>
      <c r="AC154" s="67"/>
      <c r="AD154" s="67"/>
      <c r="AE154" s="67"/>
      <c r="AF154" s="67"/>
      <c r="AG154" s="67"/>
      <c r="AH154" s="67"/>
      <c r="AI154" s="67"/>
      <c r="AJ154" s="68"/>
      <c r="AK154" s="68"/>
      <c r="AL154" s="68"/>
      <c r="AM154" s="68"/>
      <c r="AN154" s="68"/>
    </row>
    <row r="155" spans="1:40" s="25" customFormat="1" x14ac:dyDescent="0.25">
      <c r="A155" s="4"/>
      <c r="B155" s="4"/>
      <c r="C155" s="4"/>
      <c r="D155" s="118"/>
      <c r="E155" s="9"/>
      <c r="F155" s="4"/>
      <c r="G155" s="137"/>
      <c r="H155" s="4"/>
      <c r="I155" s="4"/>
      <c r="J155" s="137"/>
      <c r="K155" s="4"/>
      <c r="L155" s="4"/>
      <c r="M155" s="4"/>
      <c r="N155" s="4"/>
      <c r="O155" s="4"/>
      <c r="P155" s="119"/>
      <c r="Q155" s="4"/>
      <c r="R155" s="137"/>
      <c r="S155" s="4"/>
      <c r="T155" s="137"/>
      <c r="U155" s="67"/>
      <c r="V155" s="67"/>
      <c r="W155" s="67"/>
      <c r="X155" s="67"/>
      <c r="Y155" s="67"/>
      <c r="Z155" s="67"/>
      <c r="AA155" s="67"/>
      <c r="AB155" s="67"/>
      <c r="AC155" s="67"/>
      <c r="AD155" s="67"/>
      <c r="AE155" s="67"/>
      <c r="AF155" s="67"/>
      <c r="AG155" s="67"/>
      <c r="AH155" s="67"/>
      <c r="AI155" s="67"/>
      <c r="AJ155" s="68"/>
      <c r="AK155" s="68"/>
      <c r="AL155" s="68"/>
      <c r="AM155" s="68"/>
      <c r="AN155" s="68"/>
    </row>
    <row r="156" spans="1:40" s="25" customFormat="1" x14ac:dyDescent="0.25">
      <c r="A156" s="4"/>
      <c r="B156" s="4"/>
      <c r="C156" s="4"/>
      <c r="D156" s="118"/>
      <c r="E156" s="9"/>
      <c r="F156" s="4"/>
      <c r="G156" s="137"/>
      <c r="H156" s="4"/>
      <c r="I156" s="4"/>
      <c r="J156" s="137"/>
      <c r="K156" s="4"/>
      <c r="L156" s="4"/>
      <c r="M156" s="4"/>
      <c r="N156" s="4"/>
      <c r="O156" s="4"/>
      <c r="P156" s="119"/>
      <c r="Q156" s="4"/>
      <c r="R156" s="137"/>
      <c r="S156" s="4"/>
      <c r="T156" s="137"/>
      <c r="U156" s="67"/>
      <c r="V156" s="67"/>
      <c r="W156" s="67"/>
      <c r="X156" s="67"/>
      <c r="Y156" s="67"/>
      <c r="Z156" s="67"/>
      <c r="AA156" s="67"/>
      <c r="AB156" s="67"/>
      <c r="AC156" s="67"/>
      <c r="AD156" s="67"/>
      <c r="AE156" s="67"/>
      <c r="AF156" s="67"/>
      <c r="AG156" s="67"/>
      <c r="AH156" s="67"/>
      <c r="AI156" s="67"/>
      <c r="AJ156" s="68"/>
      <c r="AK156" s="68"/>
      <c r="AL156" s="68"/>
      <c r="AM156" s="68"/>
      <c r="AN156" s="68"/>
    </row>
    <row r="157" spans="1:40" s="25" customFormat="1" x14ac:dyDescent="0.25">
      <c r="A157" s="4"/>
      <c r="B157" s="4"/>
      <c r="C157" s="4"/>
      <c r="D157" s="118"/>
      <c r="E157" s="9"/>
      <c r="F157" s="4"/>
      <c r="G157" s="137"/>
      <c r="H157" s="4"/>
      <c r="I157" s="4"/>
      <c r="J157" s="137"/>
      <c r="K157" s="4"/>
      <c r="L157" s="4"/>
      <c r="M157" s="4"/>
      <c r="N157" s="4"/>
      <c r="O157" s="4"/>
      <c r="P157" s="119"/>
      <c r="Q157" s="4"/>
      <c r="R157" s="137"/>
      <c r="S157" s="4"/>
      <c r="T157" s="137"/>
      <c r="U157" s="67"/>
      <c r="V157" s="67"/>
      <c r="W157" s="67"/>
      <c r="X157" s="67"/>
      <c r="Y157" s="67"/>
      <c r="Z157" s="67"/>
      <c r="AA157" s="67"/>
      <c r="AB157" s="67"/>
      <c r="AC157" s="67"/>
      <c r="AD157" s="67"/>
      <c r="AE157" s="67"/>
      <c r="AF157" s="67"/>
      <c r="AG157" s="67"/>
      <c r="AH157" s="67"/>
      <c r="AI157" s="67"/>
      <c r="AJ157" s="68"/>
      <c r="AK157" s="68"/>
      <c r="AL157" s="68"/>
      <c r="AM157" s="68"/>
      <c r="AN157" s="68"/>
    </row>
    <row r="158" spans="1:40" s="25" customFormat="1" x14ac:dyDescent="0.25">
      <c r="A158" s="4"/>
      <c r="B158" s="4"/>
      <c r="C158" s="4"/>
      <c r="D158" s="118"/>
      <c r="E158" s="9"/>
      <c r="F158" s="4"/>
      <c r="G158" s="137"/>
      <c r="H158" s="4"/>
      <c r="I158" s="4"/>
      <c r="J158" s="137"/>
      <c r="K158" s="4"/>
      <c r="L158" s="4"/>
      <c r="M158" s="4"/>
      <c r="N158" s="4"/>
      <c r="O158" s="4"/>
      <c r="P158" s="119"/>
      <c r="Q158" s="4"/>
      <c r="R158" s="137"/>
      <c r="S158" s="4"/>
      <c r="T158" s="137"/>
      <c r="U158" s="67"/>
      <c r="V158" s="67"/>
      <c r="W158" s="67"/>
      <c r="X158" s="67"/>
      <c r="Y158" s="67"/>
      <c r="Z158" s="67"/>
      <c r="AA158" s="67"/>
      <c r="AB158" s="67"/>
      <c r="AC158" s="67"/>
      <c r="AD158" s="67"/>
      <c r="AE158" s="67"/>
      <c r="AF158" s="67"/>
      <c r="AG158" s="67"/>
      <c r="AH158" s="67"/>
      <c r="AI158" s="67"/>
      <c r="AJ158" s="68"/>
      <c r="AK158" s="68"/>
      <c r="AL158" s="68"/>
      <c r="AM158" s="68"/>
      <c r="AN158" s="68"/>
    </row>
    <row r="159" spans="1:40" s="25" customFormat="1" x14ac:dyDescent="0.25">
      <c r="A159" s="4"/>
      <c r="B159" s="4"/>
      <c r="C159" s="4"/>
      <c r="D159" s="118"/>
      <c r="E159" s="9"/>
      <c r="F159" s="4"/>
      <c r="G159" s="137"/>
      <c r="H159" s="4"/>
      <c r="I159" s="4"/>
      <c r="J159" s="137"/>
      <c r="K159" s="4"/>
      <c r="L159" s="4"/>
      <c r="M159" s="4"/>
      <c r="N159" s="4"/>
      <c r="O159" s="4"/>
      <c r="P159" s="119"/>
      <c r="Q159" s="4"/>
      <c r="R159" s="137"/>
      <c r="S159" s="4"/>
      <c r="T159" s="137"/>
      <c r="U159" s="67"/>
      <c r="V159" s="67"/>
      <c r="W159" s="67"/>
      <c r="X159" s="67"/>
      <c r="Y159" s="67"/>
      <c r="Z159" s="67"/>
      <c r="AA159" s="67"/>
      <c r="AB159" s="67"/>
      <c r="AC159" s="67"/>
      <c r="AD159" s="67"/>
      <c r="AE159" s="67"/>
      <c r="AF159" s="67"/>
      <c r="AG159" s="67"/>
      <c r="AH159" s="67"/>
      <c r="AI159" s="67"/>
      <c r="AJ159" s="68"/>
      <c r="AK159" s="68"/>
      <c r="AL159" s="68"/>
      <c r="AM159" s="68"/>
      <c r="AN159" s="68"/>
    </row>
    <row r="160" spans="1:40" s="25" customFormat="1" x14ac:dyDescent="0.25">
      <c r="A160" s="4"/>
      <c r="B160" s="4"/>
      <c r="C160" s="4"/>
      <c r="D160" s="118"/>
      <c r="E160" s="9"/>
      <c r="F160" s="4"/>
      <c r="G160" s="137"/>
      <c r="H160" s="4"/>
      <c r="I160" s="4"/>
      <c r="J160" s="137"/>
      <c r="K160" s="4"/>
      <c r="L160" s="4"/>
      <c r="M160" s="4"/>
      <c r="N160" s="4"/>
      <c r="O160" s="4"/>
      <c r="P160" s="119"/>
      <c r="Q160" s="4"/>
      <c r="R160" s="137"/>
      <c r="S160" s="4"/>
      <c r="T160" s="137"/>
      <c r="U160" s="67"/>
      <c r="V160" s="67"/>
      <c r="W160" s="67"/>
      <c r="X160" s="67"/>
      <c r="Y160" s="67"/>
      <c r="Z160" s="67"/>
      <c r="AA160" s="67"/>
      <c r="AB160" s="67"/>
      <c r="AC160" s="67"/>
      <c r="AD160" s="67"/>
      <c r="AE160" s="67"/>
      <c r="AF160" s="67"/>
      <c r="AG160" s="67"/>
      <c r="AH160" s="67"/>
      <c r="AI160" s="67"/>
      <c r="AJ160" s="68"/>
      <c r="AK160" s="68"/>
      <c r="AL160" s="68"/>
      <c r="AM160" s="68"/>
      <c r="AN160" s="68"/>
    </row>
    <row r="161" spans="1:40" s="25" customFormat="1" x14ac:dyDescent="0.25">
      <c r="A161" s="4"/>
      <c r="B161" s="4"/>
      <c r="C161" s="4"/>
      <c r="D161" s="118"/>
      <c r="E161" s="9"/>
      <c r="F161" s="4"/>
      <c r="G161" s="137"/>
      <c r="H161" s="4"/>
      <c r="I161" s="4"/>
      <c r="J161" s="137"/>
      <c r="K161" s="4"/>
      <c r="L161" s="4"/>
      <c r="M161" s="4"/>
      <c r="N161" s="4"/>
      <c r="O161" s="4"/>
      <c r="P161" s="119"/>
      <c r="Q161" s="4"/>
      <c r="R161" s="137"/>
      <c r="S161" s="4"/>
      <c r="T161" s="137"/>
      <c r="U161" s="67"/>
      <c r="V161" s="67"/>
      <c r="W161" s="67"/>
      <c r="X161" s="67"/>
      <c r="Y161" s="67"/>
      <c r="Z161" s="67"/>
      <c r="AA161" s="67"/>
      <c r="AB161" s="67"/>
      <c r="AC161" s="67"/>
      <c r="AD161" s="67"/>
      <c r="AE161" s="67"/>
      <c r="AF161" s="67"/>
      <c r="AG161" s="67"/>
      <c r="AH161" s="67"/>
      <c r="AI161" s="67"/>
      <c r="AJ161" s="68"/>
      <c r="AK161" s="68"/>
      <c r="AL161" s="68"/>
      <c r="AM161" s="68"/>
      <c r="AN161" s="68"/>
    </row>
    <row r="162" spans="1:40" s="25" customFormat="1" x14ac:dyDescent="0.25">
      <c r="A162" s="4"/>
      <c r="B162" s="4"/>
      <c r="C162" s="4"/>
      <c r="D162" s="118"/>
      <c r="E162" s="9"/>
      <c r="F162" s="4"/>
      <c r="G162" s="137"/>
      <c r="H162" s="4"/>
      <c r="I162" s="4"/>
      <c r="J162" s="137"/>
      <c r="K162" s="4"/>
      <c r="L162" s="4"/>
      <c r="M162" s="4"/>
      <c r="N162" s="4"/>
      <c r="O162" s="4"/>
      <c r="P162" s="119"/>
      <c r="Q162" s="4"/>
      <c r="R162" s="137"/>
      <c r="S162" s="4"/>
      <c r="T162" s="137"/>
      <c r="U162" s="67"/>
      <c r="V162" s="67"/>
      <c r="W162" s="67"/>
      <c r="X162" s="67"/>
      <c r="Y162" s="67"/>
      <c r="Z162" s="67"/>
      <c r="AA162" s="67"/>
      <c r="AB162" s="67"/>
      <c r="AC162" s="67"/>
      <c r="AD162" s="67"/>
      <c r="AE162" s="67"/>
      <c r="AF162" s="67"/>
      <c r="AG162" s="67"/>
      <c r="AH162" s="67"/>
      <c r="AI162" s="67"/>
      <c r="AJ162" s="68"/>
      <c r="AK162" s="68"/>
      <c r="AL162" s="68"/>
      <c r="AM162" s="68"/>
      <c r="AN162" s="68"/>
    </row>
    <row r="163" spans="1:40" s="25" customFormat="1" x14ac:dyDescent="0.25">
      <c r="A163" s="4"/>
      <c r="B163" s="4"/>
      <c r="C163" s="4"/>
      <c r="D163" s="118"/>
      <c r="E163" s="9"/>
      <c r="F163" s="4"/>
      <c r="G163" s="137"/>
      <c r="H163" s="4"/>
      <c r="I163" s="4"/>
      <c r="J163" s="137"/>
      <c r="K163" s="4"/>
      <c r="L163" s="4"/>
      <c r="M163" s="4"/>
      <c r="N163" s="4"/>
      <c r="O163" s="4"/>
      <c r="P163" s="119"/>
      <c r="Q163" s="4"/>
      <c r="R163" s="137"/>
      <c r="S163" s="4"/>
      <c r="T163" s="137"/>
      <c r="U163" s="67"/>
      <c r="V163" s="67"/>
      <c r="W163" s="67"/>
      <c r="X163" s="67"/>
      <c r="Y163" s="67"/>
      <c r="Z163" s="67"/>
      <c r="AA163" s="67"/>
      <c r="AB163" s="67"/>
      <c r="AC163" s="67"/>
      <c r="AD163" s="67"/>
      <c r="AE163" s="67"/>
      <c r="AF163" s="67"/>
      <c r="AG163" s="67"/>
      <c r="AH163" s="67"/>
      <c r="AI163" s="67"/>
      <c r="AJ163" s="68"/>
      <c r="AK163" s="68"/>
      <c r="AL163" s="68"/>
      <c r="AM163" s="68"/>
      <c r="AN163" s="68"/>
    </row>
    <row r="164" spans="1:40" s="25" customFormat="1" x14ac:dyDescent="0.25">
      <c r="A164" s="4"/>
      <c r="B164" s="4"/>
      <c r="C164" s="4"/>
      <c r="D164" s="118"/>
      <c r="E164" s="9"/>
      <c r="F164" s="4"/>
      <c r="G164" s="137"/>
      <c r="H164" s="4"/>
      <c r="I164" s="4"/>
      <c r="J164" s="137"/>
      <c r="K164" s="4"/>
      <c r="L164" s="4"/>
      <c r="M164" s="4"/>
      <c r="N164" s="4"/>
      <c r="O164" s="4"/>
      <c r="P164" s="119"/>
      <c r="Q164" s="4"/>
      <c r="R164" s="137"/>
      <c r="S164" s="4"/>
      <c r="T164" s="137"/>
      <c r="U164" s="67"/>
      <c r="V164" s="67"/>
      <c r="W164" s="67"/>
      <c r="X164" s="67"/>
      <c r="Y164" s="67"/>
      <c r="Z164" s="67"/>
      <c r="AA164" s="67"/>
      <c r="AB164" s="67"/>
      <c r="AC164" s="67"/>
      <c r="AD164" s="67"/>
      <c r="AE164" s="67"/>
      <c r="AF164" s="67"/>
      <c r="AG164" s="67"/>
      <c r="AH164" s="67"/>
      <c r="AI164" s="67"/>
      <c r="AJ164" s="68"/>
      <c r="AK164" s="68"/>
      <c r="AL164" s="68"/>
      <c r="AM164" s="68"/>
      <c r="AN164" s="68"/>
    </row>
    <row r="165" spans="1:40" s="25" customFormat="1" x14ac:dyDescent="0.25">
      <c r="A165" s="4"/>
      <c r="B165" s="4"/>
      <c r="C165" s="4"/>
      <c r="D165" s="118"/>
      <c r="E165" s="9"/>
      <c r="F165" s="4"/>
      <c r="G165" s="137"/>
      <c r="H165" s="4"/>
      <c r="I165" s="4"/>
      <c r="J165" s="137"/>
      <c r="K165" s="4"/>
      <c r="L165" s="4"/>
      <c r="M165" s="4"/>
      <c r="N165" s="4"/>
      <c r="O165" s="4"/>
      <c r="P165" s="119"/>
      <c r="Q165" s="4"/>
      <c r="R165" s="137"/>
      <c r="S165" s="4"/>
      <c r="T165" s="137"/>
      <c r="U165" s="67"/>
      <c r="V165" s="67"/>
      <c r="W165" s="67"/>
      <c r="X165" s="67"/>
      <c r="Y165" s="67"/>
      <c r="Z165" s="67"/>
      <c r="AA165" s="67"/>
      <c r="AB165" s="67"/>
      <c r="AC165" s="67"/>
      <c r="AD165" s="67"/>
      <c r="AE165" s="67"/>
      <c r="AF165" s="67"/>
      <c r="AG165" s="67"/>
      <c r="AH165" s="67"/>
      <c r="AI165" s="67"/>
      <c r="AJ165" s="68"/>
      <c r="AK165" s="68"/>
      <c r="AL165" s="68"/>
      <c r="AM165" s="68"/>
      <c r="AN165" s="68"/>
    </row>
    <row r="166" spans="1:40" s="25" customFormat="1" x14ac:dyDescent="0.25">
      <c r="A166" s="4"/>
      <c r="B166" s="4"/>
      <c r="C166" s="4"/>
      <c r="D166" s="118"/>
      <c r="E166" s="9"/>
      <c r="F166" s="4"/>
      <c r="G166" s="137"/>
      <c r="H166" s="4"/>
      <c r="I166" s="4"/>
      <c r="J166" s="137"/>
      <c r="K166" s="4"/>
      <c r="L166" s="4"/>
      <c r="M166" s="4"/>
      <c r="N166" s="4"/>
      <c r="O166" s="4"/>
      <c r="P166" s="119"/>
      <c r="Q166" s="4"/>
      <c r="R166" s="137"/>
      <c r="S166" s="4"/>
      <c r="T166" s="137"/>
      <c r="U166" s="67"/>
      <c r="V166" s="67"/>
      <c r="W166" s="67"/>
      <c r="X166" s="67"/>
      <c r="Y166" s="67"/>
      <c r="Z166" s="67"/>
      <c r="AA166" s="67"/>
      <c r="AB166" s="67"/>
      <c r="AC166" s="67"/>
      <c r="AD166" s="67"/>
      <c r="AE166" s="67"/>
      <c r="AF166" s="67"/>
      <c r="AG166" s="67"/>
      <c r="AH166" s="67"/>
      <c r="AI166" s="67"/>
      <c r="AJ166" s="68"/>
      <c r="AK166" s="68"/>
      <c r="AL166" s="68"/>
      <c r="AM166" s="68"/>
      <c r="AN166" s="68"/>
    </row>
    <row r="167" spans="1:40" s="25" customFormat="1" x14ac:dyDescent="0.25">
      <c r="A167" s="4"/>
      <c r="B167" s="4"/>
      <c r="C167" s="4"/>
      <c r="D167" s="118"/>
      <c r="E167" s="9"/>
      <c r="F167" s="4"/>
      <c r="G167" s="137"/>
      <c r="H167" s="4"/>
      <c r="I167" s="4"/>
      <c r="J167" s="137"/>
      <c r="K167" s="4"/>
      <c r="L167" s="4"/>
      <c r="M167" s="4"/>
      <c r="N167" s="4"/>
      <c r="O167" s="4"/>
      <c r="P167" s="119"/>
      <c r="Q167" s="4"/>
      <c r="R167" s="137"/>
      <c r="S167" s="4"/>
      <c r="T167" s="137"/>
      <c r="U167" s="67"/>
      <c r="V167" s="67"/>
      <c r="W167" s="67"/>
      <c r="X167" s="67"/>
      <c r="Y167" s="67"/>
      <c r="Z167" s="67"/>
      <c r="AA167" s="67"/>
      <c r="AB167" s="67"/>
      <c r="AC167" s="67"/>
      <c r="AD167" s="67"/>
      <c r="AE167" s="67"/>
      <c r="AF167" s="67"/>
      <c r="AG167" s="67"/>
      <c r="AH167" s="67"/>
      <c r="AI167" s="67"/>
      <c r="AJ167" s="68"/>
      <c r="AK167" s="68"/>
      <c r="AL167" s="68"/>
      <c r="AM167" s="68"/>
      <c r="AN167" s="68"/>
    </row>
    <row r="168" spans="1:40" s="25" customFormat="1" x14ac:dyDescent="0.25">
      <c r="A168" s="4"/>
      <c r="B168" s="4"/>
      <c r="C168" s="4"/>
      <c r="D168" s="118"/>
      <c r="E168" s="9"/>
      <c r="F168" s="4"/>
      <c r="G168" s="137"/>
      <c r="H168" s="4"/>
      <c r="I168" s="4"/>
      <c r="J168" s="137"/>
      <c r="K168" s="4"/>
      <c r="L168" s="4"/>
      <c r="M168" s="4"/>
      <c r="N168" s="4"/>
      <c r="O168" s="4"/>
      <c r="P168" s="119"/>
      <c r="Q168" s="4"/>
      <c r="R168" s="137"/>
      <c r="S168" s="4"/>
      <c r="T168" s="137"/>
      <c r="U168" s="67"/>
      <c r="V168" s="67"/>
      <c r="W168" s="67"/>
      <c r="X168" s="67"/>
      <c r="Y168" s="67"/>
      <c r="Z168" s="67"/>
      <c r="AA168" s="67"/>
      <c r="AB168" s="67"/>
      <c r="AC168" s="67"/>
      <c r="AD168" s="67"/>
      <c r="AE168" s="67"/>
      <c r="AF168" s="67"/>
      <c r="AG168" s="67"/>
      <c r="AH168" s="67"/>
      <c r="AI168" s="67"/>
      <c r="AJ168" s="68"/>
      <c r="AK168" s="68"/>
      <c r="AL168" s="68"/>
      <c r="AM168" s="68"/>
      <c r="AN168" s="68"/>
    </row>
    <row r="169" spans="1:40" s="25" customFormat="1" x14ac:dyDescent="0.25">
      <c r="A169" s="4"/>
      <c r="B169" s="4"/>
      <c r="C169" s="4"/>
      <c r="D169" s="118"/>
      <c r="E169" s="9"/>
      <c r="F169" s="4"/>
      <c r="G169" s="137"/>
      <c r="H169" s="4"/>
      <c r="I169" s="4"/>
      <c r="J169" s="137"/>
      <c r="K169" s="4"/>
      <c r="L169" s="4"/>
      <c r="M169" s="4"/>
      <c r="N169" s="4"/>
      <c r="O169" s="4"/>
      <c r="P169" s="119"/>
      <c r="Q169" s="4"/>
      <c r="R169" s="137"/>
      <c r="S169" s="4"/>
      <c r="T169" s="137"/>
      <c r="U169" s="67"/>
      <c r="V169" s="67"/>
      <c r="W169" s="67"/>
      <c r="X169" s="67"/>
      <c r="Y169" s="67"/>
      <c r="Z169" s="67"/>
      <c r="AA169" s="67"/>
      <c r="AB169" s="67"/>
      <c r="AC169" s="67"/>
      <c r="AD169" s="67"/>
      <c r="AE169" s="67"/>
      <c r="AF169" s="67"/>
      <c r="AG169" s="67"/>
      <c r="AH169" s="67"/>
      <c r="AI169" s="67"/>
      <c r="AJ169" s="68"/>
      <c r="AK169" s="68"/>
      <c r="AL169" s="68"/>
      <c r="AM169" s="68"/>
      <c r="AN169" s="68"/>
    </row>
    <row r="170" spans="1:40" s="25" customFormat="1" x14ac:dyDescent="0.25">
      <c r="A170" s="4"/>
      <c r="B170" s="4"/>
      <c r="C170" s="4"/>
      <c r="D170" s="118"/>
      <c r="E170" s="9"/>
      <c r="F170" s="4"/>
      <c r="G170" s="137"/>
      <c r="H170" s="4"/>
      <c r="I170" s="4"/>
      <c r="J170" s="137"/>
      <c r="K170" s="4"/>
      <c r="L170" s="4"/>
      <c r="M170" s="4"/>
      <c r="N170" s="4"/>
      <c r="O170" s="4"/>
      <c r="P170" s="119"/>
      <c r="Q170" s="4"/>
      <c r="R170" s="137"/>
      <c r="S170" s="4"/>
      <c r="T170" s="137"/>
      <c r="U170" s="67"/>
      <c r="V170" s="67"/>
      <c r="W170" s="67"/>
      <c r="X170" s="67"/>
      <c r="Y170" s="67"/>
      <c r="Z170" s="67"/>
      <c r="AA170" s="67"/>
      <c r="AB170" s="67"/>
      <c r="AC170" s="67"/>
      <c r="AD170" s="67"/>
      <c r="AE170" s="67"/>
      <c r="AF170" s="67"/>
      <c r="AG170" s="67"/>
      <c r="AH170" s="67"/>
      <c r="AI170" s="67"/>
      <c r="AJ170" s="68"/>
      <c r="AK170" s="68"/>
      <c r="AL170" s="68"/>
      <c r="AM170" s="68"/>
      <c r="AN170" s="68"/>
    </row>
    <row r="171" spans="1:40" s="25" customFormat="1" x14ac:dyDescent="0.25">
      <c r="A171" s="4"/>
      <c r="B171" s="4"/>
      <c r="C171" s="4"/>
      <c r="D171" s="118"/>
      <c r="E171" s="9"/>
      <c r="F171" s="4"/>
      <c r="G171" s="137"/>
      <c r="H171" s="4"/>
      <c r="I171" s="4"/>
      <c r="J171" s="137"/>
      <c r="K171" s="4"/>
      <c r="L171" s="4"/>
      <c r="M171" s="4"/>
      <c r="N171" s="4"/>
      <c r="O171" s="4"/>
      <c r="P171" s="119"/>
      <c r="Q171" s="4"/>
      <c r="R171" s="137"/>
      <c r="S171" s="4"/>
      <c r="T171" s="137"/>
      <c r="U171" s="67"/>
      <c r="V171" s="67"/>
      <c r="W171" s="67"/>
      <c r="X171" s="67"/>
      <c r="Y171" s="67"/>
      <c r="Z171" s="67"/>
      <c r="AA171" s="67"/>
      <c r="AB171" s="67"/>
      <c r="AC171" s="67"/>
      <c r="AD171" s="67"/>
      <c r="AE171" s="67"/>
      <c r="AF171" s="67"/>
      <c r="AG171" s="67"/>
      <c r="AH171" s="67"/>
      <c r="AI171" s="67"/>
      <c r="AJ171" s="68"/>
      <c r="AK171" s="68"/>
      <c r="AL171" s="68"/>
      <c r="AM171" s="68"/>
      <c r="AN171" s="68"/>
    </row>
    <row r="172" spans="1:40" s="25" customFormat="1" x14ac:dyDescent="0.25">
      <c r="A172" s="4"/>
      <c r="B172" s="4"/>
      <c r="C172" s="4"/>
      <c r="D172" s="118"/>
      <c r="E172" s="9"/>
      <c r="F172" s="4"/>
      <c r="G172" s="137"/>
      <c r="H172" s="4"/>
      <c r="I172" s="4"/>
      <c r="J172" s="137"/>
      <c r="K172" s="4"/>
      <c r="L172" s="4"/>
      <c r="M172" s="4"/>
      <c r="N172" s="4"/>
      <c r="O172" s="4"/>
      <c r="P172" s="119"/>
      <c r="Q172" s="4"/>
      <c r="R172" s="137"/>
      <c r="S172" s="4"/>
      <c r="T172" s="137"/>
      <c r="U172" s="67"/>
      <c r="V172" s="67"/>
      <c r="W172" s="67"/>
      <c r="X172" s="67"/>
      <c r="Y172" s="67"/>
      <c r="Z172" s="67"/>
      <c r="AA172" s="67"/>
      <c r="AB172" s="67"/>
      <c r="AC172" s="67"/>
      <c r="AD172" s="67"/>
      <c r="AE172" s="67"/>
      <c r="AF172" s="67"/>
      <c r="AG172" s="67"/>
      <c r="AH172" s="67"/>
      <c r="AI172" s="67"/>
      <c r="AJ172" s="68"/>
      <c r="AK172" s="68"/>
      <c r="AL172" s="68"/>
      <c r="AM172" s="68"/>
      <c r="AN172" s="68"/>
    </row>
    <row r="173" spans="1:40" s="25" customFormat="1" x14ac:dyDescent="0.25">
      <c r="A173" s="4"/>
      <c r="B173" s="4"/>
      <c r="C173" s="4"/>
      <c r="D173" s="118"/>
      <c r="E173" s="9"/>
      <c r="F173" s="4"/>
      <c r="G173" s="137"/>
      <c r="H173" s="4"/>
      <c r="I173" s="4"/>
      <c r="J173" s="137"/>
      <c r="K173" s="4"/>
      <c r="L173" s="4"/>
      <c r="M173" s="4"/>
      <c r="N173" s="4"/>
      <c r="O173" s="4"/>
      <c r="P173" s="119"/>
      <c r="Q173" s="4"/>
      <c r="R173" s="137"/>
      <c r="S173" s="4"/>
      <c r="T173" s="137"/>
      <c r="U173" s="67"/>
      <c r="V173" s="67"/>
      <c r="W173" s="67"/>
      <c r="X173" s="67"/>
      <c r="Y173" s="67"/>
      <c r="Z173" s="67"/>
      <c r="AA173" s="67"/>
      <c r="AB173" s="67"/>
      <c r="AC173" s="67"/>
      <c r="AD173" s="67"/>
      <c r="AE173" s="67"/>
      <c r="AF173" s="67"/>
      <c r="AG173" s="67"/>
      <c r="AH173" s="67"/>
      <c r="AI173" s="67"/>
      <c r="AJ173" s="68"/>
      <c r="AK173" s="68"/>
      <c r="AL173" s="68"/>
      <c r="AM173" s="68"/>
      <c r="AN173" s="68"/>
    </row>
    <row r="174" spans="1:40" s="25" customFormat="1" x14ac:dyDescent="0.25">
      <c r="A174" s="4"/>
      <c r="B174" s="4"/>
      <c r="C174" s="4"/>
      <c r="D174" s="118"/>
      <c r="E174" s="9"/>
      <c r="F174" s="4"/>
      <c r="G174" s="137"/>
      <c r="H174" s="4"/>
      <c r="I174" s="4"/>
      <c r="J174" s="137"/>
      <c r="K174" s="4"/>
      <c r="L174" s="4"/>
      <c r="M174" s="4"/>
      <c r="N174" s="4"/>
      <c r="O174" s="4"/>
      <c r="P174" s="119"/>
      <c r="Q174" s="4"/>
      <c r="R174" s="137"/>
      <c r="S174" s="4"/>
      <c r="T174" s="137"/>
      <c r="U174" s="67"/>
      <c r="V174" s="67"/>
      <c r="W174" s="67"/>
      <c r="X174" s="67"/>
      <c r="Y174" s="67"/>
      <c r="Z174" s="67"/>
      <c r="AA174" s="67"/>
      <c r="AB174" s="67"/>
      <c r="AC174" s="67"/>
      <c r="AD174" s="67"/>
      <c r="AE174" s="67"/>
      <c r="AF174" s="67"/>
      <c r="AG174" s="67"/>
      <c r="AH174" s="67"/>
      <c r="AI174" s="67"/>
      <c r="AJ174" s="68"/>
      <c r="AK174" s="68"/>
      <c r="AL174" s="68"/>
      <c r="AM174" s="68"/>
      <c r="AN174" s="68"/>
    </row>
    <row r="175" spans="1:40" s="25" customFormat="1" x14ac:dyDescent="0.25">
      <c r="A175" s="4"/>
      <c r="B175" s="4"/>
      <c r="C175" s="4"/>
      <c r="D175" s="118"/>
      <c r="E175" s="9"/>
      <c r="F175" s="4"/>
      <c r="G175" s="137"/>
      <c r="H175" s="4"/>
      <c r="I175" s="4"/>
      <c r="J175" s="137"/>
      <c r="K175" s="4"/>
      <c r="L175" s="4"/>
      <c r="M175" s="4"/>
      <c r="N175" s="4"/>
      <c r="O175" s="4"/>
      <c r="P175" s="119"/>
      <c r="Q175" s="4"/>
      <c r="R175" s="137"/>
      <c r="S175" s="4"/>
      <c r="T175" s="137"/>
      <c r="U175" s="67"/>
      <c r="V175" s="67"/>
      <c r="W175" s="67"/>
      <c r="X175" s="67"/>
      <c r="Y175" s="67"/>
      <c r="Z175" s="67"/>
      <c r="AA175" s="67"/>
      <c r="AB175" s="67"/>
      <c r="AC175" s="67"/>
      <c r="AD175" s="67"/>
      <c r="AE175" s="67"/>
      <c r="AF175" s="67"/>
      <c r="AG175" s="67"/>
      <c r="AH175" s="67"/>
      <c r="AI175" s="67"/>
      <c r="AJ175" s="68"/>
      <c r="AK175" s="68"/>
      <c r="AL175" s="68"/>
      <c r="AM175" s="68"/>
      <c r="AN175" s="68"/>
    </row>
    <row r="176" spans="1:40" s="25" customFormat="1" x14ac:dyDescent="0.25">
      <c r="A176" s="4"/>
      <c r="B176" s="4"/>
      <c r="C176" s="4"/>
      <c r="D176" s="118"/>
      <c r="E176" s="9"/>
      <c r="F176" s="4"/>
      <c r="G176" s="137"/>
      <c r="H176" s="4"/>
      <c r="I176" s="4"/>
      <c r="J176" s="137"/>
      <c r="K176" s="4"/>
      <c r="L176" s="4"/>
      <c r="M176" s="4"/>
      <c r="N176" s="4"/>
      <c r="O176" s="4"/>
      <c r="P176" s="119"/>
      <c r="Q176" s="4"/>
      <c r="R176" s="137"/>
      <c r="S176" s="4"/>
      <c r="T176" s="137"/>
      <c r="U176" s="67"/>
      <c r="V176" s="67"/>
      <c r="W176" s="67"/>
      <c r="X176" s="67"/>
      <c r="Y176" s="67"/>
      <c r="Z176" s="67"/>
      <c r="AA176" s="67"/>
      <c r="AB176" s="67"/>
      <c r="AC176" s="67"/>
      <c r="AD176" s="67"/>
      <c r="AE176" s="67"/>
      <c r="AF176" s="67"/>
      <c r="AG176" s="67"/>
      <c r="AH176" s="67"/>
      <c r="AI176" s="67"/>
      <c r="AJ176" s="68"/>
      <c r="AK176" s="68"/>
      <c r="AL176" s="68"/>
      <c r="AM176" s="68"/>
      <c r="AN176" s="68"/>
    </row>
    <row r="177" spans="1:40" s="25" customFormat="1" x14ac:dyDescent="0.25">
      <c r="A177" s="4"/>
      <c r="B177" s="4"/>
      <c r="C177" s="4"/>
      <c r="D177" s="118"/>
      <c r="E177" s="9"/>
      <c r="F177" s="4"/>
      <c r="G177" s="137"/>
      <c r="H177" s="4"/>
      <c r="I177" s="4"/>
      <c r="J177" s="137"/>
      <c r="K177" s="4"/>
      <c r="L177" s="4"/>
      <c r="M177" s="4"/>
      <c r="N177" s="4"/>
      <c r="O177" s="4"/>
      <c r="P177" s="119"/>
      <c r="Q177" s="4"/>
      <c r="R177" s="137"/>
      <c r="S177" s="4"/>
      <c r="T177" s="137"/>
      <c r="U177" s="67"/>
      <c r="V177" s="67"/>
      <c r="W177" s="67"/>
      <c r="X177" s="67"/>
      <c r="Y177" s="67"/>
      <c r="Z177" s="67"/>
      <c r="AA177" s="67"/>
      <c r="AB177" s="67"/>
      <c r="AC177" s="67"/>
      <c r="AD177" s="67"/>
      <c r="AE177" s="67"/>
      <c r="AF177" s="67"/>
      <c r="AG177" s="67"/>
      <c r="AH177" s="67"/>
      <c r="AI177" s="67"/>
      <c r="AJ177" s="68"/>
      <c r="AK177" s="68"/>
      <c r="AL177" s="68"/>
      <c r="AM177" s="68"/>
      <c r="AN177" s="68"/>
    </row>
    <row r="178" spans="1:40" s="25" customFormat="1" x14ac:dyDescent="0.25">
      <c r="A178" s="4"/>
      <c r="B178" s="4"/>
      <c r="C178" s="4"/>
      <c r="D178" s="118"/>
      <c r="E178" s="9"/>
      <c r="F178" s="4"/>
      <c r="G178" s="137"/>
      <c r="H178" s="4"/>
      <c r="I178" s="4"/>
      <c r="J178" s="137"/>
      <c r="K178" s="4"/>
      <c r="L178" s="4"/>
      <c r="M178" s="4"/>
      <c r="N178" s="4"/>
      <c r="O178" s="4"/>
      <c r="P178" s="119"/>
      <c r="Q178" s="4"/>
      <c r="R178" s="137"/>
      <c r="S178" s="4"/>
      <c r="T178" s="137"/>
      <c r="U178" s="67"/>
      <c r="V178" s="67"/>
      <c r="W178" s="67"/>
      <c r="X178" s="67"/>
      <c r="Y178" s="67"/>
      <c r="Z178" s="67"/>
      <c r="AA178" s="67"/>
      <c r="AB178" s="67"/>
      <c r="AC178" s="67"/>
      <c r="AD178" s="67"/>
      <c r="AE178" s="67"/>
      <c r="AF178" s="67"/>
      <c r="AG178" s="67"/>
      <c r="AH178" s="67"/>
      <c r="AI178" s="67"/>
      <c r="AJ178" s="68"/>
      <c r="AK178" s="68"/>
      <c r="AL178" s="68"/>
      <c r="AM178" s="68"/>
      <c r="AN178" s="68"/>
    </row>
    <row r="179" spans="1:40" s="25" customFormat="1" x14ac:dyDescent="0.25">
      <c r="A179" s="4"/>
      <c r="B179" s="4"/>
      <c r="C179" s="4"/>
      <c r="D179" s="118"/>
      <c r="E179" s="9"/>
      <c r="F179" s="4"/>
      <c r="G179" s="137"/>
      <c r="H179" s="4"/>
      <c r="I179" s="4"/>
      <c r="J179" s="137"/>
      <c r="K179" s="4"/>
      <c r="L179" s="4"/>
      <c r="M179" s="4"/>
      <c r="N179" s="4"/>
      <c r="O179" s="4"/>
      <c r="P179" s="119"/>
      <c r="Q179" s="4"/>
      <c r="R179" s="137"/>
      <c r="S179" s="4"/>
      <c r="T179" s="137"/>
      <c r="U179" s="67"/>
      <c r="V179" s="67"/>
      <c r="W179" s="67"/>
      <c r="X179" s="67"/>
      <c r="Y179" s="67"/>
      <c r="Z179" s="67"/>
      <c r="AA179" s="67"/>
      <c r="AB179" s="67"/>
      <c r="AC179" s="67"/>
      <c r="AD179" s="67"/>
      <c r="AE179" s="67"/>
      <c r="AF179" s="67"/>
      <c r="AG179" s="67"/>
      <c r="AH179" s="67"/>
      <c r="AI179" s="67"/>
      <c r="AJ179" s="68"/>
      <c r="AK179" s="68"/>
      <c r="AL179" s="68"/>
      <c r="AM179" s="68"/>
      <c r="AN179" s="68"/>
    </row>
    <row r="180" spans="1:40" s="25" customFormat="1" x14ac:dyDescent="0.25">
      <c r="A180" s="4"/>
      <c r="B180" s="4"/>
      <c r="C180" s="4"/>
      <c r="D180" s="118"/>
      <c r="E180" s="9"/>
      <c r="F180" s="4"/>
      <c r="G180" s="137"/>
      <c r="H180" s="4"/>
      <c r="I180" s="4"/>
      <c r="J180" s="137"/>
      <c r="K180" s="4"/>
      <c r="L180" s="4"/>
      <c r="M180" s="4"/>
      <c r="N180" s="4"/>
      <c r="O180" s="4"/>
      <c r="P180" s="119"/>
      <c r="Q180" s="4"/>
      <c r="R180" s="137"/>
      <c r="S180" s="4"/>
      <c r="T180" s="137"/>
      <c r="U180" s="67"/>
      <c r="V180" s="67"/>
      <c r="W180" s="67"/>
      <c r="X180" s="67"/>
      <c r="Y180" s="67"/>
      <c r="Z180" s="67"/>
      <c r="AA180" s="67"/>
      <c r="AB180" s="67"/>
      <c r="AC180" s="67"/>
      <c r="AD180" s="67"/>
      <c r="AE180" s="67"/>
      <c r="AF180" s="67"/>
      <c r="AG180" s="67"/>
      <c r="AH180" s="67"/>
      <c r="AI180" s="67"/>
      <c r="AJ180" s="68"/>
      <c r="AK180" s="68"/>
      <c r="AL180" s="68"/>
      <c r="AM180" s="68"/>
      <c r="AN180" s="68"/>
    </row>
    <row r="181" spans="1:40" s="25" customFormat="1" x14ac:dyDescent="0.25">
      <c r="A181" s="4"/>
      <c r="B181" s="4"/>
      <c r="C181" s="4"/>
      <c r="D181" s="118"/>
      <c r="E181" s="9"/>
      <c r="F181" s="4"/>
      <c r="G181" s="137"/>
      <c r="H181" s="4"/>
      <c r="I181" s="4"/>
      <c r="J181" s="137"/>
      <c r="K181" s="4"/>
      <c r="L181" s="4"/>
      <c r="M181" s="4"/>
      <c r="N181" s="4"/>
      <c r="O181" s="4"/>
      <c r="P181" s="119"/>
      <c r="Q181" s="4"/>
      <c r="R181" s="137"/>
      <c r="S181" s="4"/>
      <c r="T181" s="137"/>
      <c r="U181" s="67"/>
      <c r="V181" s="67"/>
      <c r="W181" s="67"/>
      <c r="X181" s="67"/>
      <c r="Y181" s="67"/>
      <c r="Z181" s="67"/>
      <c r="AA181" s="67"/>
      <c r="AB181" s="67"/>
      <c r="AC181" s="67"/>
      <c r="AD181" s="67"/>
      <c r="AE181" s="67"/>
      <c r="AF181" s="67"/>
      <c r="AG181" s="67"/>
      <c r="AH181" s="67"/>
      <c r="AI181" s="67"/>
      <c r="AJ181" s="68"/>
      <c r="AK181" s="68"/>
      <c r="AL181" s="68"/>
      <c r="AM181" s="68"/>
      <c r="AN181" s="68"/>
    </row>
    <row r="182" spans="1:40" s="25" customFormat="1" x14ac:dyDescent="0.25">
      <c r="A182" s="4"/>
      <c r="B182" s="4"/>
      <c r="C182" s="4"/>
      <c r="D182" s="118"/>
      <c r="E182" s="9"/>
      <c r="F182" s="4"/>
      <c r="G182" s="137"/>
      <c r="H182" s="4"/>
      <c r="I182" s="4"/>
      <c r="J182" s="137"/>
      <c r="K182" s="4"/>
      <c r="L182" s="4"/>
      <c r="M182" s="4"/>
      <c r="N182" s="4"/>
      <c r="O182" s="4"/>
      <c r="P182" s="119"/>
      <c r="Q182" s="4"/>
      <c r="R182" s="137"/>
      <c r="S182" s="4"/>
      <c r="T182" s="137"/>
      <c r="U182" s="67"/>
      <c r="V182" s="67"/>
      <c r="W182" s="67"/>
      <c r="X182" s="67"/>
      <c r="Y182" s="67"/>
      <c r="Z182" s="67"/>
      <c r="AA182" s="67"/>
      <c r="AB182" s="67"/>
      <c r="AC182" s="67"/>
      <c r="AD182" s="67"/>
      <c r="AE182" s="67"/>
      <c r="AF182" s="67"/>
      <c r="AG182" s="67"/>
      <c r="AH182" s="67"/>
      <c r="AI182" s="67"/>
      <c r="AJ182" s="68"/>
      <c r="AK182" s="68"/>
      <c r="AL182" s="68"/>
      <c r="AM182" s="68"/>
      <c r="AN182" s="68"/>
    </row>
    <row r="183" spans="1:40" s="25" customFormat="1" x14ac:dyDescent="0.25">
      <c r="A183" s="4"/>
      <c r="B183" s="4"/>
      <c r="C183" s="4"/>
      <c r="D183" s="118"/>
      <c r="E183" s="9"/>
      <c r="F183" s="4"/>
      <c r="G183" s="137"/>
      <c r="H183" s="4"/>
      <c r="I183" s="4"/>
      <c r="J183" s="137"/>
      <c r="K183" s="4"/>
      <c r="L183" s="4"/>
      <c r="M183" s="4"/>
      <c r="N183" s="4"/>
      <c r="O183" s="4"/>
      <c r="P183" s="119"/>
      <c r="Q183" s="4"/>
      <c r="R183" s="137"/>
      <c r="S183" s="4"/>
      <c r="T183" s="137"/>
      <c r="U183" s="67"/>
      <c r="V183" s="67"/>
      <c r="W183" s="67"/>
      <c r="X183" s="67"/>
      <c r="Y183" s="67"/>
      <c r="Z183" s="67"/>
      <c r="AA183" s="67"/>
      <c r="AB183" s="67"/>
      <c r="AC183" s="67"/>
      <c r="AD183" s="67"/>
      <c r="AE183" s="67"/>
      <c r="AF183" s="67"/>
      <c r="AG183" s="67"/>
      <c r="AH183" s="67"/>
      <c r="AI183" s="67"/>
      <c r="AJ183" s="68"/>
      <c r="AK183" s="68"/>
      <c r="AL183" s="68"/>
      <c r="AM183" s="68"/>
      <c r="AN183" s="68"/>
    </row>
    <row r="184" spans="1:40" s="25" customFormat="1" x14ac:dyDescent="0.25">
      <c r="A184" s="4"/>
      <c r="B184" s="4"/>
      <c r="C184" s="4"/>
      <c r="D184" s="118"/>
      <c r="E184" s="9"/>
      <c r="F184" s="4"/>
      <c r="G184" s="137"/>
      <c r="H184" s="4"/>
      <c r="I184" s="4"/>
      <c r="J184" s="137"/>
      <c r="K184" s="4"/>
      <c r="L184" s="4"/>
      <c r="M184" s="4"/>
      <c r="N184" s="4"/>
      <c r="O184" s="4"/>
      <c r="P184" s="119"/>
      <c r="Q184" s="4"/>
      <c r="R184" s="137"/>
      <c r="S184" s="4"/>
      <c r="T184" s="137"/>
      <c r="U184" s="67"/>
      <c r="V184" s="67"/>
      <c r="W184" s="67"/>
      <c r="X184" s="67"/>
      <c r="Y184" s="67"/>
      <c r="Z184" s="67"/>
      <c r="AA184" s="67"/>
      <c r="AB184" s="67"/>
      <c r="AC184" s="67"/>
      <c r="AD184" s="67"/>
      <c r="AE184" s="67"/>
      <c r="AF184" s="67"/>
      <c r="AG184" s="67"/>
      <c r="AH184" s="67"/>
      <c r="AI184" s="67"/>
      <c r="AJ184" s="68"/>
      <c r="AK184" s="68"/>
      <c r="AL184" s="68"/>
      <c r="AM184" s="68"/>
      <c r="AN184" s="68"/>
    </row>
    <row r="185" spans="1:40" s="25" customFormat="1" x14ac:dyDescent="0.25">
      <c r="A185" s="4"/>
      <c r="B185" s="4"/>
      <c r="C185" s="4"/>
      <c r="D185" s="118"/>
      <c r="E185" s="9"/>
      <c r="F185" s="4"/>
      <c r="G185" s="137"/>
      <c r="H185" s="4"/>
      <c r="I185" s="4"/>
      <c r="J185" s="137"/>
      <c r="K185" s="4"/>
      <c r="L185" s="4"/>
      <c r="M185" s="4"/>
      <c r="N185" s="4"/>
      <c r="O185" s="4"/>
      <c r="P185" s="119"/>
      <c r="Q185" s="4"/>
      <c r="R185" s="137"/>
      <c r="S185" s="4"/>
      <c r="T185" s="137"/>
      <c r="U185" s="67"/>
      <c r="V185" s="67"/>
      <c r="W185" s="67"/>
      <c r="X185" s="67"/>
      <c r="Y185" s="67"/>
      <c r="Z185" s="67"/>
      <c r="AA185" s="67"/>
      <c r="AB185" s="67"/>
      <c r="AC185" s="67"/>
      <c r="AD185" s="67"/>
      <c r="AE185" s="67"/>
      <c r="AF185" s="67"/>
      <c r="AG185" s="67"/>
      <c r="AH185" s="67"/>
      <c r="AI185" s="67"/>
      <c r="AJ185" s="68"/>
      <c r="AK185" s="68"/>
      <c r="AL185" s="68"/>
      <c r="AM185" s="68"/>
      <c r="AN185" s="68"/>
    </row>
    <row r="186" spans="1:40" s="25" customFormat="1" x14ac:dyDescent="0.25">
      <c r="A186" s="4"/>
      <c r="B186" s="4"/>
      <c r="C186" s="4"/>
      <c r="D186" s="118"/>
      <c r="E186" s="9"/>
      <c r="F186" s="4"/>
      <c r="G186" s="137"/>
      <c r="H186" s="4"/>
      <c r="I186" s="4"/>
      <c r="J186" s="137"/>
      <c r="K186" s="4"/>
      <c r="L186" s="4"/>
      <c r="M186" s="4"/>
      <c r="N186" s="4"/>
      <c r="O186" s="4"/>
      <c r="P186" s="119"/>
      <c r="Q186" s="4"/>
      <c r="R186" s="137"/>
      <c r="S186" s="4"/>
      <c r="T186" s="137"/>
      <c r="U186" s="67"/>
      <c r="V186" s="67"/>
      <c r="W186" s="67"/>
      <c r="X186" s="67"/>
      <c r="Y186" s="67"/>
      <c r="Z186" s="67"/>
      <c r="AA186" s="67"/>
      <c r="AB186" s="67"/>
      <c r="AC186" s="67"/>
      <c r="AD186" s="67"/>
      <c r="AE186" s="67"/>
      <c r="AF186" s="67"/>
      <c r="AG186" s="67"/>
      <c r="AH186" s="67"/>
      <c r="AI186" s="67"/>
      <c r="AJ186" s="68"/>
      <c r="AK186" s="68"/>
      <c r="AL186" s="68"/>
      <c r="AM186" s="68"/>
      <c r="AN186" s="68"/>
    </row>
    <row r="187" spans="1:40" s="25" customFormat="1" x14ac:dyDescent="0.25">
      <c r="A187" s="4"/>
      <c r="B187" s="4"/>
      <c r="C187" s="4"/>
      <c r="D187" s="118"/>
      <c r="E187" s="9"/>
      <c r="F187" s="4"/>
      <c r="G187" s="137"/>
      <c r="H187" s="4"/>
      <c r="I187" s="4"/>
      <c r="J187" s="137"/>
      <c r="K187" s="4"/>
      <c r="L187" s="4"/>
      <c r="M187" s="4"/>
      <c r="N187" s="4"/>
      <c r="O187" s="4"/>
      <c r="P187" s="119"/>
      <c r="Q187" s="4"/>
      <c r="R187" s="137"/>
      <c r="S187" s="4"/>
      <c r="T187" s="137"/>
      <c r="U187" s="67"/>
      <c r="V187" s="67"/>
      <c r="W187" s="67"/>
      <c r="X187" s="67"/>
      <c r="Y187" s="67"/>
      <c r="Z187" s="67"/>
      <c r="AA187" s="67"/>
      <c r="AB187" s="67"/>
      <c r="AC187" s="67"/>
      <c r="AD187" s="67"/>
      <c r="AE187" s="67"/>
      <c r="AF187" s="67"/>
      <c r="AG187" s="67"/>
      <c r="AH187" s="67"/>
      <c r="AI187" s="67"/>
      <c r="AJ187" s="68"/>
      <c r="AK187" s="68"/>
      <c r="AL187" s="68"/>
      <c r="AM187" s="68"/>
      <c r="AN187" s="68"/>
    </row>
    <row r="188" spans="1:40" s="25" customFormat="1" x14ac:dyDescent="0.25">
      <c r="A188" s="4"/>
      <c r="B188" s="4"/>
      <c r="C188" s="4"/>
      <c r="D188" s="118"/>
      <c r="E188" s="9"/>
      <c r="F188" s="4"/>
      <c r="G188" s="137"/>
      <c r="H188" s="4"/>
      <c r="I188" s="4"/>
      <c r="J188" s="137"/>
      <c r="K188" s="4"/>
      <c r="L188" s="4"/>
      <c r="M188" s="4"/>
      <c r="N188" s="4"/>
      <c r="O188" s="4"/>
      <c r="P188" s="119"/>
      <c r="Q188" s="4"/>
      <c r="R188" s="137"/>
      <c r="S188" s="4"/>
      <c r="T188" s="137"/>
      <c r="U188" s="67"/>
      <c r="V188" s="67"/>
      <c r="W188" s="67"/>
      <c r="X188" s="67"/>
      <c r="Y188" s="67"/>
      <c r="Z188" s="67"/>
      <c r="AA188" s="67"/>
      <c r="AB188" s="67"/>
      <c r="AC188" s="67"/>
      <c r="AD188" s="67"/>
      <c r="AE188" s="67"/>
      <c r="AF188" s="67"/>
      <c r="AG188" s="67"/>
      <c r="AH188" s="67"/>
      <c r="AI188" s="67"/>
      <c r="AJ188" s="68"/>
      <c r="AK188" s="68"/>
      <c r="AL188" s="68"/>
      <c r="AM188" s="68"/>
      <c r="AN188" s="68"/>
    </row>
    <row r="189" spans="1:40" s="25" customFormat="1" x14ac:dyDescent="0.25">
      <c r="A189" s="4"/>
      <c r="B189" s="4"/>
      <c r="C189" s="4"/>
      <c r="D189" s="118"/>
      <c r="E189" s="9"/>
      <c r="F189" s="4"/>
      <c r="G189" s="137"/>
      <c r="H189" s="4"/>
      <c r="I189" s="4"/>
      <c r="J189" s="137"/>
      <c r="K189" s="4"/>
      <c r="L189" s="4"/>
      <c r="M189" s="4"/>
      <c r="N189" s="4"/>
      <c r="O189" s="4"/>
      <c r="P189" s="119"/>
      <c r="Q189" s="4"/>
      <c r="R189" s="137"/>
      <c r="S189" s="4"/>
      <c r="T189" s="137"/>
      <c r="U189" s="67"/>
      <c r="V189" s="67"/>
      <c r="W189" s="67"/>
      <c r="X189" s="67"/>
      <c r="Y189" s="67"/>
      <c r="Z189" s="67"/>
      <c r="AA189" s="67"/>
      <c r="AB189" s="67"/>
      <c r="AC189" s="67"/>
      <c r="AD189" s="67"/>
      <c r="AE189" s="67"/>
      <c r="AF189" s="67"/>
      <c r="AG189" s="67"/>
      <c r="AH189" s="67"/>
      <c r="AI189" s="67"/>
      <c r="AJ189" s="68"/>
      <c r="AK189" s="68"/>
      <c r="AL189" s="68"/>
      <c r="AM189" s="68"/>
      <c r="AN189" s="68"/>
    </row>
    <row r="190" spans="1:40" s="25" customFormat="1" x14ac:dyDescent="0.25">
      <c r="A190" s="4"/>
      <c r="B190" s="4"/>
      <c r="C190" s="4"/>
      <c r="D190" s="118"/>
      <c r="E190" s="9"/>
      <c r="F190" s="4"/>
      <c r="G190" s="137"/>
      <c r="H190" s="4"/>
      <c r="I190" s="4"/>
      <c r="J190" s="137"/>
      <c r="K190" s="4"/>
      <c r="L190" s="4"/>
      <c r="M190" s="4"/>
      <c r="N190" s="4"/>
      <c r="O190" s="4"/>
      <c r="P190" s="119"/>
      <c r="Q190" s="4"/>
      <c r="R190" s="137"/>
      <c r="S190" s="4"/>
      <c r="T190" s="137"/>
      <c r="U190" s="67"/>
      <c r="V190" s="67"/>
      <c r="W190" s="67"/>
      <c r="X190" s="67"/>
      <c r="Y190" s="67"/>
      <c r="Z190" s="67"/>
      <c r="AA190" s="67"/>
      <c r="AB190" s="67"/>
      <c r="AC190" s="67"/>
      <c r="AD190" s="67"/>
      <c r="AE190" s="67"/>
      <c r="AF190" s="67"/>
      <c r="AG190" s="67"/>
      <c r="AH190" s="67"/>
      <c r="AI190" s="67"/>
      <c r="AJ190" s="68"/>
      <c r="AK190" s="68"/>
      <c r="AL190" s="68"/>
      <c r="AM190" s="68"/>
      <c r="AN190" s="68"/>
    </row>
    <row r="191" spans="1:40" s="25" customFormat="1" x14ac:dyDescent="0.25">
      <c r="A191" s="4"/>
      <c r="B191" s="4"/>
      <c r="C191" s="4"/>
      <c r="D191" s="118"/>
      <c r="E191" s="9"/>
      <c r="F191" s="4"/>
      <c r="G191" s="137"/>
      <c r="H191" s="4"/>
      <c r="I191" s="4"/>
      <c r="J191" s="137"/>
      <c r="K191" s="4"/>
      <c r="L191" s="4"/>
      <c r="M191" s="4"/>
      <c r="N191" s="4"/>
      <c r="O191" s="4"/>
      <c r="P191" s="119"/>
      <c r="Q191" s="4"/>
      <c r="R191" s="137"/>
      <c r="S191" s="4"/>
      <c r="T191" s="137"/>
      <c r="U191" s="67"/>
      <c r="V191" s="67"/>
      <c r="W191" s="67"/>
      <c r="X191" s="67"/>
      <c r="Y191" s="67"/>
      <c r="Z191" s="67"/>
      <c r="AA191" s="67"/>
      <c r="AB191" s="67"/>
      <c r="AC191" s="67"/>
      <c r="AD191" s="67"/>
      <c r="AE191" s="67"/>
      <c r="AF191" s="67"/>
      <c r="AG191" s="67"/>
      <c r="AH191" s="67"/>
      <c r="AI191" s="67"/>
      <c r="AJ191" s="68"/>
      <c r="AK191" s="68"/>
      <c r="AL191" s="68"/>
      <c r="AM191" s="68"/>
      <c r="AN191" s="68"/>
    </row>
    <row r="192" spans="1:40" s="25" customFormat="1" x14ac:dyDescent="0.25">
      <c r="A192" s="4"/>
      <c r="B192" s="4"/>
      <c r="C192" s="4"/>
      <c r="D192" s="118"/>
      <c r="E192" s="9"/>
      <c r="F192" s="4"/>
      <c r="G192" s="137"/>
      <c r="H192" s="4"/>
      <c r="I192" s="4"/>
      <c r="J192" s="137"/>
      <c r="K192" s="4"/>
      <c r="L192" s="4"/>
      <c r="M192" s="4"/>
      <c r="N192" s="4"/>
      <c r="O192" s="4"/>
      <c r="P192" s="119"/>
      <c r="Q192" s="4"/>
      <c r="R192" s="137"/>
      <c r="S192" s="4"/>
      <c r="T192" s="137"/>
      <c r="U192" s="67"/>
      <c r="V192" s="67"/>
      <c r="W192" s="67"/>
      <c r="X192" s="67"/>
      <c r="Y192" s="67"/>
      <c r="Z192" s="67"/>
      <c r="AA192" s="67"/>
      <c r="AB192" s="67"/>
      <c r="AC192" s="67"/>
      <c r="AD192" s="67"/>
      <c r="AE192" s="67"/>
      <c r="AF192" s="67"/>
      <c r="AG192" s="67"/>
      <c r="AH192" s="67"/>
      <c r="AI192" s="67"/>
      <c r="AJ192" s="68"/>
      <c r="AK192" s="68"/>
      <c r="AL192" s="68"/>
      <c r="AM192" s="68"/>
      <c r="AN192" s="68"/>
    </row>
    <row r="193" spans="1:40" s="25" customFormat="1" x14ac:dyDescent="0.25">
      <c r="A193" s="4"/>
      <c r="B193" s="4"/>
      <c r="C193" s="4"/>
      <c r="D193" s="118"/>
      <c r="E193" s="9"/>
      <c r="F193" s="4"/>
      <c r="G193" s="137"/>
      <c r="H193" s="4"/>
      <c r="I193" s="4"/>
      <c r="J193" s="137"/>
      <c r="K193" s="4"/>
      <c r="L193" s="4"/>
      <c r="M193" s="4"/>
      <c r="N193" s="4"/>
      <c r="O193" s="4"/>
      <c r="P193" s="119"/>
      <c r="Q193" s="4"/>
      <c r="R193" s="137"/>
      <c r="S193" s="4"/>
      <c r="T193" s="137"/>
      <c r="U193" s="67"/>
      <c r="V193" s="67"/>
      <c r="W193" s="67"/>
      <c r="X193" s="67"/>
      <c r="Y193" s="67"/>
      <c r="Z193" s="67"/>
      <c r="AA193" s="67"/>
      <c r="AB193" s="67"/>
      <c r="AC193" s="67"/>
      <c r="AD193" s="67"/>
      <c r="AE193" s="67"/>
      <c r="AF193" s="67"/>
      <c r="AG193" s="67"/>
      <c r="AH193" s="67"/>
      <c r="AI193" s="67"/>
      <c r="AJ193" s="68"/>
      <c r="AK193" s="68"/>
      <c r="AL193" s="68"/>
      <c r="AM193" s="68"/>
      <c r="AN193" s="68"/>
    </row>
    <row r="194" spans="1:40" s="25" customFormat="1" x14ac:dyDescent="0.25">
      <c r="A194" s="4"/>
      <c r="B194" s="4"/>
      <c r="C194" s="4"/>
      <c r="D194" s="118"/>
      <c r="E194" s="9"/>
      <c r="F194" s="4"/>
      <c r="G194" s="137"/>
      <c r="H194" s="4"/>
      <c r="I194" s="4"/>
      <c r="J194" s="137"/>
      <c r="K194" s="4"/>
      <c r="L194" s="4"/>
      <c r="M194" s="4"/>
      <c r="N194" s="4"/>
      <c r="O194" s="4"/>
      <c r="P194" s="119"/>
      <c r="Q194" s="4"/>
      <c r="R194" s="137"/>
      <c r="S194" s="4"/>
      <c r="T194" s="137"/>
      <c r="U194" s="67"/>
      <c r="V194" s="67"/>
      <c r="W194" s="67"/>
      <c r="X194" s="67"/>
      <c r="Y194" s="67"/>
      <c r="Z194" s="67"/>
      <c r="AA194" s="67"/>
      <c r="AB194" s="67"/>
      <c r="AC194" s="67"/>
      <c r="AD194" s="67"/>
      <c r="AE194" s="67"/>
      <c r="AF194" s="67"/>
      <c r="AG194" s="67"/>
      <c r="AH194" s="67"/>
      <c r="AI194" s="67"/>
      <c r="AJ194" s="68"/>
      <c r="AK194" s="68"/>
      <c r="AL194" s="68"/>
      <c r="AM194" s="68"/>
      <c r="AN194" s="68"/>
    </row>
    <row r="195" spans="1:40" s="25" customFormat="1" x14ac:dyDescent="0.25">
      <c r="A195" s="4"/>
      <c r="B195" s="4"/>
      <c r="C195" s="4"/>
      <c r="D195" s="118"/>
      <c r="E195" s="9"/>
      <c r="F195" s="4"/>
      <c r="G195" s="137"/>
      <c r="H195" s="4"/>
      <c r="I195" s="4"/>
      <c r="J195" s="137"/>
      <c r="K195" s="4"/>
      <c r="L195" s="4"/>
      <c r="M195" s="4"/>
      <c r="N195" s="4"/>
      <c r="O195" s="4"/>
      <c r="P195" s="119"/>
      <c r="Q195" s="4"/>
      <c r="R195" s="137"/>
      <c r="S195" s="4"/>
      <c r="T195" s="137"/>
      <c r="U195" s="67"/>
      <c r="V195" s="67"/>
      <c r="W195" s="67"/>
      <c r="X195" s="67"/>
      <c r="Y195" s="67"/>
      <c r="Z195" s="67"/>
      <c r="AA195" s="67"/>
      <c r="AB195" s="67"/>
      <c r="AC195" s="67"/>
      <c r="AD195" s="67"/>
      <c r="AE195" s="67"/>
      <c r="AF195" s="67"/>
      <c r="AG195" s="67"/>
      <c r="AH195" s="67"/>
      <c r="AI195" s="67"/>
      <c r="AJ195" s="68"/>
      <c r="AK195" s="68"/>
      <c r="AL195" s="68"/>
      <c r="AM195" s="68"/>
      <c r="AN195" s="68"/>
    </row>
    <row r="196" spans="1:40" s="25" customFormat="1" x14ac:dyDescent="0.25">
      <c r="A196" s="4"/>
      <c r="B196" s="4"/>
      <c r="C196" s="4"/>
      <c r="D196" s="118"/>
      <c r="E196" s="9"/>
      <c r="F196" s="4"/>
      <c r="G196" s="137"/>
      <c r="H196" s="4"/>
      <c r="I196" s="4"/>
      <c r="J196" s="137"/>
      <c r="K196" s="4"/>
      <c r="L196" s="4"/>
      <c r="M196" s="4"/>
      <c r="N196" s="4"/>
      <c r="O196" s="4"/>
      <c r="P196" s="119"/>
      <c r="Q196" s="4"/>
      <c r="R196" s="137"/>
      <c r="S196" s="4"/>
      <c r="T196" s="137"/>
      <c r="U196" s="67"/>
      <c r="V196" s="67"/>
      <c r="W196" s="67"/>
      <c r="X196" s="67"/>
      <c r="Y196" s="67"/>
      <c r="Z196" s="67"/>
      <c r="AA196" s="67"/>
      <c r="AB196" s="67"/>
      <c r="AC196" s="67"/>
      <c r="AD196" s="67"/>
      <c r="AE196" s="67"/>
      <c r="AF196" s="67"/>
      <c r="AG196" s="67"/>
      <c r="AH196" s="67"/>
      <c r="AI196" s="67"/>
      <c r="AJ196" s="68"/>
      <c r="AK196" s="68"/>
      <c r="AL196" s="68"/>
      <c r="AM196" s="68"/>
      <c r="AN196" s="68"/>
    </row>
    <row r="197" spans="1:40" s="25" customFormat="1" x14ac:dyDescent="0.25">
      <c r="A197" s="4"/>
      <c r="B197" s="4"/>
      <c r="C197" s="4"/>
      <c r="D197" s="118"/>
      <c r="E197" s="9"/>
      <c r="F197" s="4"/>
      <c r="G197" s="137"/>
      <c r="H197" s="4"/>
      <c r="I197" s="4"/>
      <c r="J197" s="137"/>
      <c r="K197" s="4"/>
      <c r="L197" s="4"/>
      <c r="M197" s="4"/>
      <c r="N197" s="4"/>
      <c r="O197" s="4"/>
      <c r="P197" s="119"/>
      <c r="Q197" s="4"/>
      <c r="R197" s="137"/>
      <c r="S197" s="4"/>
      <c r="T197" s="137"/>
      <c r="U197" s="67"/>
      <c r="V197" s="67"/>
      <c r="W197" s="67"/>
      <c r="X197" s="67"/>
      <c r="Y197" s="67"/>
      <c r="Z197" s="67"/>
      <c r="AA197" s="67"/>
      <c r="AB197" s="67"/>
      <c r="AC197" s="67"/>
      <c r="AD197" s="67"/>
      <c r="AE197" s="67"/>
      <c r="AF197" s="67"/>
      <c r="AG197" s="67"/>
      <c r="AH197" s="67"/>
      <c r="AI197" s="67"/>
      <c r="AJ197" s="68"/>
      <c r="AK197" s="68"/>
      <c r="AL197" s="68"/>
      <c r="AM197" s="68"/>
      <c r="AN197" s="68"/>
    </row>
    <row r="198" spans="1:40" s="25" customFormat="1" x14ac:dyDescent="0.25">
      <c r="A198" s="4"/>
      <c r="B198" s="4"/>
      <c r="C198" s="4"/>
      <c r="D198" s="118"/>
      <c r="E198" s="9"/>
      <c r="F198" s="4"/>
      <c r="G198" s="137"/>
      <c r="H198" s="4"/>
      <c r="I198" s="4"/>
      <c r="J198" s="137"/>
      <c r="K198" s="4"/>
      <c r="L198" s="4"/>
      <c r="M198" s="4"/>
      <c r="N198" s="4"/>
      <c r="O198" s="4"/>
      <c r="P198" s="119"/>
      <c r="Q198" s="4"/>
      <c r="R198" s="137"/>
      <c r="S198" s="4"/>
      <c r="T198" s="137"/>
      <c r="U198" s="67"/>
      <c r="V198" s="67"/>
      <c r="W198" s="67"/>
      <c r="X198" s="67"/>
      <c r="Y198" s="67"/>
      <c r="Z198" s="67"/>
      <c r="AA198" s="67"/>
      <c r="AB198" s="67"/>
      <c r="AC198" s="67"/>
      <c r="AD198" s="67"/>
      <c r="AE198" s="67"/>
      <c r="AF198" s="67"/>
      <c r="AG198" s="67"/>
      <c r="AH198" s="67"/>
      <c r="AI198" s="67"/>
      <c r="AJ198" s="68"/>
      <c r="AK198" s="68"/>
      <c r="AL198" s="68"/>
      <c r="AM198" s="68"/>
      <c r="AN198" s="68"/>
    </row>
    <row r="199" spans="1:40" s="25" customFormat="1" x14ac:dyDescent="0.25">
      <c r="A199" s="4"/>
      <c r="B199" s="4"/>
      <c r="C199" s="4"/>
      <c r="D199" s="118"/>
      <c r="E199" s="9"/>
      <c r="F199" s="4"/>
      <c r="G199" s="137"/>
      <c r="H199" s="4"/>
      <c r="I199" s="4"/>
      <c r="J199" s="137"/>
      <c r="K199" s="4"/>
      <c r="L199" s="4"/>
      <c r="M199" s="4"/>
      <c r="N199" s="4"/>
      <c r="O199" s="4"/>
      <c r="P199" s="119"/>
      <c r="Q199" s="4"/>
      <c r="R199" s="137"/>
      <c r="S199" s="4"/>
      <c r="T199" s="137"/>
      <c r="U199" s="67"/>
      <c r="V199" s="67"/>
      <c r="W199" s="67"/>
      <c r="X199" s="67"/>
      <c r="Y199" s="67"/>
      <c r="Z199" s="67"/>
      <c r="AA199" s="67"/>
      <c r="AB199" s="67"/>
      <c r="AC199" s="67"/>
      <c r="AD199" s="67"/>
      <c r="AE199" s="67"/>
      <c r="AF199" s="67"/>
      <c r="AG199" s="67"/>
      <c r="AH199" s="67"/>
      <c r="AI199" s="67"/>
      <c r="AJ199" s="68"/>
      <c r="AK199" s="68"/>
      <c r="AL199" s="68"/>
      <c r="AM199" s="68"/>
      <c r="AN199" s="68"/>
    </row>
    <row r="200" spans="1:40" s="25" customFormat="1" x14ac:dyDescent="0.25">
      <c r="A200" s="4"/>
      <c r="B200" s="4"/>
      <c r="C200" s="4"/>
      <c r="D200" s="118"/>
      <c r="E200" s="9"/>
      <c r="F200" s="4"/>
      <c r="G200" s="137"/>
      <c r="H200" s="4"/>
      <c r="I200" s="4"/>
      <c r="J200" s="137"/>
      <c r="K200" s="4"/>
      <c r="L200" s="4"/>
      <c r="M200" s="4"/>
      <c r="N200" s="4"/>
      <c r="O200" s="4"/>
      <c r="P200" s="119"/>
      <c r="Q200" s="4"/>
      <c r="R200" s="137"/>
      <c r="S200" s="4"/>
      <c r="T200" s="137"/>
      <c r="U200" s="67"/>
      <c r="V200" s="67"/>
      <c r="W200" s="67"/>
      <c r="X200" s="67"/>
      <c r="Y200" s="67"/>
      <c r="Z200" s="67"/>
      <c r="AA200" s="67"/>
      <c r="AB200" s="67"/>
      <c r="AC200" s="67"/>
      <c r="AD200" s="67"/>
      <c r="AE200" s="67"/>
      <c r="AF200" s="67"/>
      <c r="AG200" s="67"/>
      <c r="AH200" s="67"/>
      <c r="AI200" s="67"/>
      <c r="AJ200" s="68"/>
      <c r="AK200" s="68"/>
      <c r="AL200" s="68"/>
      <c r="AM200" s="68"/>
      <c r="AN200" s="68"/>
    </row>
    <row r="201" spans="1:40" s="25" customFormat="1" x14ac:dyDescent="0.25">
      <c r="A201" s="4"/>
      <c r="B201" s="4"/>
      <c r="C201" s="4"/>
      <c r="D201" s="118"/>
      <c r="E201" s="9"/>
      <c r="F201" s="4"/>
      <c r="G201" s="137"/>
      <c r="H201" s="4"/>
      <c r="I201" s="4"/>
      <c r="J201" s="137"/>
      <c r="K201" s="4"/>
      <c r="L201" s="4"/>
      <c r="M201" s="4"/>
      <c r="N201" s="4"/>
      <c r="O201" s="4"/>
      <c r="P201" s="119"/>
      <c r="Q201" s="4"/>
      <c r="R201" s="137"/>
      <c r="S201" s="4"/>
      <c r="T201" s="137"/>
      <c r="U201" s="67"/>
      <c r="V201" s="67"/>
      <c r="W201" s="67"/>
      <c r="X201" s="67"/>
      <c r="Y201" s="67"/>
      <c r="Z201" s="67"/>
      <c r="AA201" s="67"/>
      <c r="AB201" s="67"/>
      <c r="AC201" s="67"/>
      <c r="AD201" s="67"/>
      <c r="AE201" s="67"/>
      <c r="AF201" s="67"/>
      <c r="AG201" s="67"/>
      <c r="AH201" s="67"/>
      <c r="AI201" s="67"/>
      <c r="AJ201" s="68"/>
      <c r="AK201" s="68"/>
      <c r="AL201" s="68"/>
      <c r="AM201" s="68"/>
      <c r="AN201" s="68"/>
    </row>
    <row r="202" spans="1:40" s="25" customFormat="1" x14ac:dyDescent="0.25">
      <c r="A202" s="4"/>
      <c r="B202" s="4"/>
      <c r="C202" s="4"/>
      <c r="D202" s="118"/>
      <c r="E202" s="9"/>
      <c r="F202" s="4"/>
      <c r="G202" s="137"/>
      <c r="H202" s="4"/>
      <c r="I202" s="4"/>
      <c r="J202" s="137"/>
      <c r="K202" s="4"/>
      <c r="L202" s="4"/>
      <c r="M202" s="4"/>
      <c r="N202" s="4"/>
      <c r="O202" s="4"/>
      <c r="P202" s="119"/>
      <c r="Q202" s="4"/>
      <c r="R202" s="137"/>
      <c r="S202" s="4"/>
      <c r="T202" s="137"/>
      <c r="U202" s="67"/>
      <c r="V202" s="67"/>
      <c r="W202" s="67"/>
      <c r="X202" s="67"/>
      <c r="Y202" s="67"/>
      <c r="Z202" s="67"/>
      <c r="AA202" s="67"/>
      <c r="AB202" s="67"/>
      <c r="AC202" s="67"/>
      <c r="AD202" s="67"/>
      <c r="AE202" s="67"/>
      <c r="AF202" s="67"/>
      <c r="AG202" s="67"/>
      <c r="AH202" s="67"/>
      <c r="AI202" s="67"/>
      <c r="AJ202" s="68"/>
      <c r="AK202" s="68"/>
      <c r="AL202" s="68"/>
      <c r="AM202" s="68"/>
      <c r="AN202" s="68"/>
    </row>
    <row r="203" spans="1:40" s="25" customFormat="1" x14ac:dyDescent="0.25">
      <c r="A203" s="4"/>
      <c r="B203" s="4"/>
      <c r="C203" s="4"/>
      <c r="D203" s="118"/>
      <c r="E203" s="9"/>
      <c r="F203" s="4"/>
      <c r="G203" s="137"/>
      <c r="H203" s="4"/>
      <c r="I203" s="4"/>
      <c r="J203" s="137"/>
      <c r="K203" s="4"/>
      <c r="L203" s="4"/>
      <c r="M203" s="4"/>
      <c r="N203" s="4"/>
      <c r="O203" s="4"/>
      <c r="P203" s="119"/>
      <c r="Q203" s="4"/>
      <c r="R203" s="137"/>
      <c r="S203" s="4"/>
      <c r="T203" s="137"/>
      <c r="U203" s="67"/>
      <c r="V203" s="67"/>
      <c r="W203" s="67"/>
      <c r="X203" s="67"/>
      <c r="Y203" s="67"/>
      <c r="Z203" s="67"/>
      <c r="AA203" s="67"/>
      <c r="AB203" s="67"/>
      <c r="AC203" s="67"/>
      <c r="AD203" s="67"/>
      <c r="AE203" s="67"/>
      <c r="AF203" s="67"/>
      <c r="AG203" s="67"/>
      <c r="AH203" s="67"/>
      <c r="AI203" s="67"/>
      <c r="AJ203" s="68"/>
      <c r="AK203" s="68"/>
      <c r="AL203" s="68"/>
      <c r="AM203" s="68"/>
      <c r="AN203" s="68"/>
    </row>
    <row r="204" spans="1:40" s="25" customFormat="1" x14ac:dyDescent="0.25">
      <c r="A204" s="4"/>
      <c r="B204" s="4"/>
      <c r="C204" s="4"/>
      <c r="D204" s="118"/>
      <c r="E204" s="9"/>
      <c r="F204" s="4"/>
      <c r="G204" s="137"/>
      <c r="H204" s="4"/>
      <c r="I204" s="4"/>
      <c r="J204" s="137"/>
      <c r="K204" s="4"/>
      <c r="L204" s="4"/>
      <c r="M204" s="4"/>
      <c r="N204" s="4"/>
      <c r="O204" s="4"/>
      <c r="P204" s="119"/>
      <c r="Q204" s="4"/>
      <c r="R204" s="137"/>
      <c r="S204" s="4"/>
      <c r="T204" s="137"/>
      <c r="U204" s="67"/>
      <c r="V204" s="67"/>
      <c r="W204" s="67"/>
      <c r="X204" s="67"/>
      <c r="Y204" s="67"/>
      <c r="Z204" s="67"/>
      <c r="AA204" s="67"/>
      <c r="AB204" s="67"/>
      <c r="AC204" s="67"/>
      <c r="AD204" s="67"/>
      <c r="AE204" s="67"/>
      <c r="AF204" s="67"/>
      <c r="AG204" s="67"/>
      <c r="AH204" s="67"/>
      <c r="AI204" s="67"/>
      <c r="AJ204" s="68"/>
      <c r="AK204" s="68"/>
      <c r="AL204" s="68"/>
      <c r="AM204" s="68"/>
      <c r="AN204" s="68"/>
    </row>
    <row r="205" spans="1:40" s="25" customFormat="1" x14ac:dyDescent="0.25">
      <c r="A205" s="4"/>
      <c r="B205" s="4"/>
      <c r="C205" s="4"/>
      <c r="D205" s="118"/>
      <c r="E205" s="9"/>
      <c r="F205" s="4"/>
      <c r="G205" s="137"/>
      <c r="H205" s="4"/>
      <c r="I205" s="4"/>
      <c r="J205" s="137"/>
      <c r="K205" s="4"/>
      <c r="L205" s="4"/>
      <c r="M205" s="4"/>
      <c r="N205" s="4"/>
      <c r="O205" s="4"/>
      <c r="P205" s="119"/>
      <c r="Q205" s="4"/>
      <c r="R205" s="137"/>
      <c r="S205" s="4"/>
      <c r="T205" s="137"/>
      <c r="U205" s="67"/>
      <c r="V205" s="67"/>
      <c r="W205" s="67"/>
      <c r="X205" s="67"/>
      <c r="Y205" s="67"/>
      <c r="Z205" s="67"/>
      <c r="AA205" s="67"/>
      <c r="AB205" s="67"/>
      <c r="AC205" s="67"/>
      <c r="AD205" s="67"/>
      <c r="AE205" s="67"/>
      <c r="AF205" s="67"/>
      <c r="AG205" s="67"/>
      <c r="AH205" s="67"/>
      <c r="AI205" s="67"/>
      <c r="AJ205" s="68"/>
      <c r="AK205" s="68"/>
      <c r="AL205" s="68"/>
      <c r="AM205" s="68"/>
      <c r="AN205" s="68"/>
    </row>
    <row r="206" spans="1:40" s="25" customFormat="1" x14ac:dyDescent="0.25">
      <c r="A206" s="4"/>
      <c r="B206" s="4"/>
      <c r="C206" s="4"/>
      <c r="D206" s="118"/>
      <c r="E206" s="9"/>
      <c r="F206" s="4"/>
      <c r="G206" s="137"/>
      <c r="H206" s="4"/>
      <c r="I206" s="4"/>
      <c r="J206" s="137"/>
      <c r="K206" s="4"/>
      <c r="L206" s="4"/>
      <c r="M206" s="4"/>
      <c r="N206" s="4"/>
      <c r="O206" s="4"/>
      <c r="P206" s="119"/>
      <c r="Q206" s="4"/>
      <c r="R206" s="137"/>
      <c r="S206" s="4"/>
      <c r="T206" s="137"/>
      <c r="U206" s="67"/>
      <c r="V206" s="67"/>
      <c r="W206" s="67"/>
      <c r="X206" s="67"/>
      <c r="Y206" s="67"/>
      <c r="Z206" s="67"/>
      <c r="AA206" s="67"/>
      <c r="AB206" s="67"/>
      <c r="AC206" s="67"/>
      <c r="AD206" s="67"/>
      <c r="AE206" s="67"/>
      <c r="AF206" s="67"/>
      <c r="AG206" s="67"/>
      <c r="AH206" s="67"/>
      <c r="AI206" s="67"/>
      <c r="AJ206" s="68"/>
      <c r="AK206" s="68"/>
      <c r="AL206" s="68"/>
      <c r="AM206" s="68"/>
      <c r="AN206" s="68"/>
    </row>
    <row r="207" spans="1:40" s="25" customFormat="1" x14ac:dyDescent="0.25">
      <c r="A207" s="4"/>
      <c r="B207" s="4"/>
      <c r="C207" s="4"/>
      <c r="D207" s="118"/>
      <c r="E207" s="9"/>
      <c r="F207" s="4"/>
      <c r="G207" s="137"/>
      <c r="H207" s="4"/>
      <c r="I207" s="4"/>
      <c r="J207" s="137"/>
      <c r="K207" s="4"/>
      <c r="L207" s="4"/>
      <c r="M207" s="4"/>
      <c r="N207" s="4"/>
      <c r="O207" s="4"/>
      <c r="P207" s="119"/>
      <c r="Q207" s="4"/>
      <c r="R207" s="137"/>
      <c r="S207" s="4"/>
      <c r="T207" s="137"/>
      <c r="U207" s="67"/>
      <c r="V207" s="67"/>
      <c r="W207" s="67"/>
      <c r="X207" s="67"/>
      <c r="Y207" s="67"/>
      <c r="Z207" s="67"/>
      <c r="AA207" s="67"/>
      <c r="AB207" s="67"/>
      <c r="AC207" s="67"/>
      <c r="AD207" s="67"/>
      <c r="AE207" s="67"/>
      <c r="AF207" s="67"/>
      <c r="AG207" s="67"/>
      <c r="AH207" s="67"/>
      <c r="AI207" s="67"/>
      <c r="AJ207" s="68"/>
      <c r="AK207" s="68"/>
      <c r="AL207" s="68"/>
      <c r="AM207" s="68"/>
      <c r="AN207" s="68"/>
    </row>
    <row r="208" spans="1:40" s="25" customFormat="1" x14ac:dyDescent="0.25">
      <c r="A208" s="4"/>
      <c r="B208" s="4"/>
      <c r="C208" s="4"/>
      <c r="D208" s="118"/>
      <c r="E208" s="9"/>
      <c r="F208" s="4"/>
      <c r="G208" s="137"/>
      <c r="H208" s="4"/>
      <c r="I208" s="4"/>
      <c r="J208" s="137"/>
      <c r="K208" s="4"/>
      <c r="L208" s="4"/>
      <c r="M208" s="4"/>
      <c r="N208" s="4"/>
      <c r="O208" s="4"/>
      <c r="P208" s="119"/>
      <c r="Q208" s="4"/>
      <c r="R208" s="137"/>
      <c r="S208" s="4"/>
      <c r="T208" s="137"/>
      <c r="U208" s="67"/>
      <c r="V208" s="67"/>
      <c r="W208" s="67"/>
      <c r="X208" s="67"/>
      <c r="Y208" s="67"/>
      <c r="Z208" s="67"/>
      <c r="AA208" s="67"/>
      <c r="AB208" s="67"/>
      <c r="AC208" s="67"/>
      <c r="AD208" s="67"/>
      <c r="AE208" s="67"/>
      <c r="AF208" s="67"/>
      <c r="AG208" s="67"/>
      <c r="AH208" s="67"/>
      <c r="AI208" s="67"/>
      <c r="AJ208" s="68"/>
      <c r="AK208" s="68"/>
      <c r="AL208" s="68"/>
      <c r="AM208" s="68"/>
      <c r="AN208" s="68"/>
    </row>
    <row r="209" spans="1:40" s="25" customFormat="1" x14ac:dyDescent="0.25">
      <c r="A209" s="4"/>
      <c r="B209" s="4"/>
      <c r="C209" s="4"/>
      <c r="D209" s="118"/>
      <c r="E209" s="9"/>
      <c r="F209" s="4"/>
      <c r="G209" s="137"/>
      <c r="H209" s="4"/>
      <c r="I209" s="4"/>
      <c r="J209" s="137"/>
      <c r="K209" s="4"/>
      <c r="L209" s="4"/>
      <c r="M209" s="4"/>
      <c r="N209" s="4"/>
      <c r="O209" s="4"/>
      <c r="P209" s="119"/>
      <c r="Q209" s="4"/>
      <c r="R209" s="137"/>
      <c r="S209" s="4"/>
      <c r="T209" s="137"/>
      <c r="U209" s="67"/>
      <c r="V209" s="67"/>
      <c r="W209" s="67"/>
      <c r="X209" s="67"/>
      <c r="Y209" s="67"/>
      <c r="Z209" s="67"/>
      <c r="AA209" s="67"/>
      <c r="AB209" s="67"/>
      <c r="AC209" s="67"/>
      <c r="AD209" s="67"/>
      <c r="AE209" s="67"/>
      <c r="AF209" s="67"/>
      <c r="AG209" s="67"/>
      <c r="AH209" s="67"/>
      <c r="AI209" s="67"/>
      <c r="AJ209" s="68"/>
      <c r="AK209" s="68"/>
      <c r="AL209" s="68"/>
      <c r="AM209" s="68"/>
      <c r="AN209" s="68"/>
    </row>
    <row r="210" spans="1:40" s="25" customFormat="1" x14ac:dyDescent="0.25">
      <c r="A210" s="4"/>
      <c r="B210" s="4"/>
      <c r="C210" s="4"/>
      <c r="D210" s="118"/>
      <c r="E210" s="9"/>
      <c r="F210" s="4"/>
      <c r="G210" s="137"/>
      <c r="H210" s="4"/>
      <c r="I210" s="4"/>
      <c r="J210" s="137"/>
      <c r="K210" s="4"/>
      <c r="L210" s="4"/>
      <c r="M210" s="4"/>
      <c r="N210" s="4"/>
      <c r="O210" s="4"/>
      <c r="P210" s="119"/>
      <c r="Q210" s="4"/>
      <c r="R210" s="137"/>
      <c r="S210" s="4"/>
      <c r="T210" s="137"/>
      <c r="U210" s="67"/>
      <c r="V210" s="67"/>
      <c r="W210" s="67"/>
      <c r="X210" s="67"/>
      <c r="Y210" s="67"/>
      <c r="Z210" s="67"/>
      <c r="AA210" s="67"/>
      <c r="AB210" s="67"/>
      <c r="AC210" s="67"/>
      <c r="AD210" s="67"/>
      <c r="AE210" s="67"/>
      <c r="AF210" s="67"/>
      <c r="AG210" s="67"/>
      <c r="AH210" s="67"/>
      <c r="AI210" s="67"/>
      <c r="AJ210" s="68"/>
      <c r="AK210" s="68"/>
      <c r="AL210" s="68"/>
      <c r="AM210" s="68"/>
      <c r="AN210" s="68"/>
    </row>
    <row r="211" spans="1:40" s="25" customFormat="1" x14ac:dyDescent="0.25">
      <c r="A211" s="4"/>
      <c r="B211" s="4"/>
      <c r="C211" s="4"/>
      <c r="D211" s="118"/>
      <c r="E211" s="9"/>
      <c r="F211" s="4"/>
      <c r="G211" s="137"/>
      <c r="H211" s="4"/>
      <c r="I211" s="4"/>
      <c r="J211" s="137"/>
      <c r="K211" s="4"/>
      <c r="L211" s="4"/>
      <c r="M211" s="4"/>
      <c r="N211" s="4"/>
      <c r="O211" s="4"/>
      <c r="P211" s="119"/>
      <c r="Q211" s="4"/>
      <c r="R211" s="137"/>
      <c r="S211" s="4"/>
      <c r="T211" s="137"/>
      <c r="U211" s="67"/>
      <c r="V211" s="67"/>
      <c r="W211" s="67"/>
      <c r="X211" s="67"/>
      <c r="Y211" s="67"/>
      <c r="Z211" s="67"/>
      <c r="AA211" s="67"/>
      <c r="AB211" s="67"/>
      <c r="AC211" s="67"/>
      <c r="AD211" s="67"/>
      <c r="AE211" s="67"/>
      <c r="AF211" s="67"/>
      <c r="AG211" s="67"/>
      <c r="AH211" s="67"/>
      <c r="AI211" s="67"/>
      <c r="AJ211" s="68"/>
      <c r="AK211" s="68"/>
      <c r="AL211" s="68"/>
      <c r="AM211" s="68"/>
      <c r="AN211" s="68"/>
    </row>
    <row r="212" spans="1:40" s="25" customFormat="1" x14ac:dyDescent="0.25">
      <c r="A212" s="4"/>
      <c r="B212" s="4"/>
      <c r="C212" s="4"/>
      <c r="D212" s="118"/>
      <c r="E212" s="9"/>
      <c r="F212" s="4"/>
      <c r="G212" s="137"/>
      <c r="H212" s="4"/>
      <c r="I212" s="4"/>
      <c r="J212" s="137"/>
      <c r="K212" s="4"/>
      <c r="L212" s="4"/>
      <c r="M212" s="4"/>
      <c r="N212" s="4"/>
      <c r="O212" s="4"/>
      <c r="P212" s="119"/>
      <c r="Q212" s="4"/>
      <c r="R212" s="137"/>
      <c r="S212" s="4"/>
      <c r="T212" s="137"/>
      <c r="U212" s="67"/>
      <c r="V212" s="67"/>
      <c r="W212" s="67"/>
      <c r="X212" s="67"/>
      <c r="Y212" s="67"/>
      <c r="Z212" s="67"/>
      <c r="AA212" s="67"/>
      <c r="AB212" s="67"/>
      <c r="AC212" s="67"/>
      <c r="AD212" s="67"/>
      <c r="AE212" s="67"/>
      <c r="AF212" s="67"/>
      <c r="AG212" s="67"/>
      <c r="AH212" s="67"/>
      <c r="AI212" s="67"/>
      <c r="AJ212" s="68"/>
      <c r="AK212" s="68"/>
      <c r="AL212" s="68"/>
      <c r="AM212" s="68"/>
      <c r="AN212" s="68"/>
    </row>
    <row r="213" spans="1:40" s="25" customFormat="1" x14ac:dyDescent="0.25">
      <c r="A213" s="4"/>
      <c r="B213" s="4"/>
      <c r="C213" s="4"/>
      <c r="D213" s="118"/>
      <c r="E213" s="9"/>
      <c r="F213" s="4"/>
      <c r="G213" s="137"/>
      <c r="H213" s="4"/>
      <c r="I213" s="4"/>
      <c r="J213" s="137"/>
      <c r="K213" s="4"/>
      <c r="L213" s="4"/>
      <c r="M213" s="4"/>
      <c r="N213" s="4"/>
      <c r="O213" s="4"/>
      <c r="P213" s="119"/>
      <c r="Q213" s="4"/>
      <c r="R213" s="137"/>
      <c r="S213" s="4"/>
      <c r="T213" s="137"/>
      <c r="U213" s="67"/>
      <c r="V213" s="67"/>
      <c r="W213" s="67"/>
      <c r="X213" s="67"/>
      <c r="Y213" s="67"/>
      <c r="Z213" s="67"/>
      <c r="AA213" s="67"/>
      <c r="AB213" s="67"/>
      <c r="AC213" s="67"/>
      <c r="AD213" s="67"/>
      <c r="AE213" s="67"/>
      <c r="AF213" s="67"/>
      <c r="AG213" s="67"/>
      <c r="AH213" s="67"/>
      <c r="AI213" s="67"/>
      <c r="AJ213" s="68"/>
      <c r="AK213" s="68"/>
      <c r="AL213" s="68"/>
      <c r="AM213" s="68"/>
      <c r="AN213" s="68"/>
    </row>
    <row r="214" spans="1:40" s="25" customFormat="1" x14ac:dyDescent="0.25">
      <c r="A214" s="4"/>
      <c r="B214" s="4"/>
      <c r="C214" s="4"/>
      <c r="D214" s="118"/>
      <c r="E214" s="9"/>
      <c r="F214" s="4"/>
      <c r="G214" s="137"/>
      <c r="H214" s="4"/>
      <c r="I214" s="4"/>
      <c r="J214" s="137"/>
      <c r="K214" s="4"/>
      <c r="L214" s="4"/>
      <c r="M214" s="4"/>
      <c r="N214" s="4"/>
      <c r="O214" s="4"/>
      <c r="P214" s="119"/>
      <c r="Q214" s="4"/>
      <c r="R214" s="137"/>
      <c r="S214" s="4"/>
      <c r="T214" s="137"/>
      <c r="U214" s="67"/>
      <c r="V214" s="67"/>
      <c r="W214" s="67"/>
      <c r="X214" s="67"/>
      <c r="Y214" s="67"/>
      <c r="Z214" s="67"/>
      <c r="AA214" s="67"/>
      <c r="AB214" s="67"/>
      <c r="AC214" s="67"/>
      <c r="AD214" s="67"/>
      <c r="AE214" s="67"/>
      <c r="AF214" s="67"/>
      <c r="AG214" s="67"/>
      <c r="AH214" s="67"/>
      <c r="AI214" s="67"/>
      <c r="AJ214" s="68"/>
      <c r="AK214" s="68"/>
      <c r="AL214" s="68"/>
      <c r="AM214" s="68"/>
      <c r="AN214" s="68"/>
    </row>
    <row r="215" spans="1:40" s="25" customFormat="1" x14ac:dyDescent="0.25">
      <c r="A215" s="4"/>
      <c r="B215" s="4"/>
      <c r="C215" s="4"/>
      <c r="D215" s="118"/>
      <c r="E215" s="9"/>
      <c r="F215" s="4"/>
      <c r="G215" s="137"/>
      <c r="H215" s="4"/>
      <c r="I215" s="4"/>
      <c r="J215" s="137"/>
      <c r="K215" s="4"/>
      <c r="L215" s="4"/>
      <c r="M215" s="4"/>
      <c r="N215" s="4"/>
      <c r="O215" s="4"/>
      <c r="P215" s="119"/>
      <c r="Q215" s="4"/>
      <c r="R215" s="137"/>
      <c r="S215" s="4"/>
      <c r="T215" s="137"/>
      <c r="U215" s="67"/>
      <c r="V215" s="67"/>
      <c r="W215" s="67"/>
      <c r="X215" s="67"/>
      <c r="Y215" s="67"/>
      <c r="Z215" s="67"/>
      <c r="AA215" s="67"/>
      <c r="AB215" s="67"/>
      <c r="AC215" s="67"/>
      <c r="AD215" s="67"/>
      <c r="AE215" s="67"/>
      <c r="AF215" s="67"/>
      <c r="AG215" s="67"/>
      <c r="AH215" s="67"/>
      <c r="AI215" s="67"/>
      <c r="AJ215" s="68"/>
      <c r="AK215" s="68"/>
      <c r="AL215" s="68"/>
      <c r="AM215" s="68"/>
      <c r="AN215" s="68"/>
    </row>
    <row r="216" spans="1:40" s="25" customFormat="1" x14ac:dyDescent="0.25">
      <c r="A216" s="4"/>
      <c r="B216" s="4"/>
      <c r="C216" s="4"/>
      <c r="D216" s="118"/>
      <c r="E216" s="9"/>
      <c r="F216" s="4"/>
      <c r="G216" s="137"/>
      <c r="H216" s="4"/>
      <c r="I216" s="4"/>
      <c r="J216" s="137"/>
      <c r="K216" s="4"/>
      <c r="L216" s="4"/>
      <c r="M216" s="4"/>
      <c r="N216" s="4"/>
      <c r="O216" s="4"/>
      <c r="P216" s="119"/>
      <c r="Q216" s="4"/>
      <c r="R216" s="137"/>
      <c r="S216" s="4"/>
      <c r="T216" s="137"/>
      <c r="U216" s="67"/>
      <c r="V216" s="67"/>
      <c r="W216" s="67"/>
      <c r="X216" s="67"/>
      <c r="Y216" s="67"/>
      <c r="Z216" s="67"/>
      <c r="AA216" s="67"/>
      <c r="AB216" s="67"/>
      <c r="AC216" s="67"/>
      <c r="AD216" s="67"/>
      <c r="AE216" s="67"/>
      <c r="AF216" s="67"/>
      <c r="AG216" s="67"/>
      <c r="AH216" s="67"/>
      <c r="AI216" s="67"/>
      <c r="AJ216" s="68"/>
      <c r="AK216" s="68"/>
      <c r="AL216" s="68"/>
      <c r="AM216" s="68"/>
      <c r="AN216" s="68"/>
    </row>
    <row r="217" spans="1:40" s="25" customFormat="1" x14ac:dyDescent="0.25">
      <c r="A217" s="4"/>
      <c r="B217" s="4"/>
      <c r="C217" s="4"/>
      <c r="D217" s="118"/>
      <c r="E217" s="9"/>
      <c r="F217" s="4"/>
      <c r="G217" s="137"/>
      <c r="H217" s="4"/>
      <c r="I217" s="4"/>
      <c r="J217" s="137"/>
      <c r="K217" s="4"/>
      <c r="L217" s="4"/>
      <c r="M217" s="4"/>
      <c r="N217" s="4"/>
      <c r="O217" s="4"/>
      <c r="P217" s="119"/>
      <c r="Q217" s="4"/>
      <c r="R217" s="137"/>
      <c r="S217" s="4"/>
      <c r="T217" s="137"/>
      <c r="U217" s="67"/>
      <c r="V217" s="67"/>
      <c r="W217" s="67"/>
      <c r="X217" s="67"/>
      <c r="Y217" s="67"/>
      <c r="Z217" s="67"/>
      <c r="AA217" s="67"/>
      <c r="AB217" s="67"/>
      <c r="AC217" s="67"/>
      <c r="AD217" s="67"/>
      <c r="AE217" s="67"/>
      <c r="AF217" s="67"/>
      <c r="AG217" s="67"/>
      <c r="AH217" s="67"/>
      <c r="AI217" s="67"/>
      <c r="AJ217" s="68"/>
      <c r="AK217" s="68"/>
      <c r="AL217" s="68"/>
      <c r="AM217" s="68"/>
      <c r="AN217" s="68"/>
    </row>
    <row r="218" spans="1:40" s="25" customFormat="1" x14ac:dyDescent="0.25">
      <c r="A218" s="4"/>
      <c r="B218" s="4"/>
      <c r="C218" s="4"/>
      <c r="D218" s="118"/>
      <c r="E218" s="9"/>
      <c r="F218" s="4"/>
      <c r="G218" s="137"/>
      <c r="H218" s="4"/>
      <c r="I218" s="4"/>
      <c r="J218" s="137"/>
      <c r="K218" s="4"/>
      <c r="L218" s="4"/>
      <c r="M218" s="4"/>
      <c r="N218" s="4"/>
      <c r="O218" s="4"/>
      <c r="P218" s="119"/>
      <c r="Q218" s="4"/>
      <c r="R218" s="137"/>
      <c r="S218" s="4"/>
      <c r="T218" s="137"/>
      <c r="U218" s="67"/>
      <c r="V218" s="67"/>
      <c r="W218" s="67"/>
      <c r="X218" s="67"/>
      <c r="Y218" s="67"/>
      <c r="Z218" s="67"/>
      <c r="AA218" s="67"/>
      <c r="AB218" s="67"/>
      <c r="AC218" s="67"/>
      <c r="AD218" s="67"/>
      <c r="AE218" s="67"/>
      <c r="AF218" s="67"/>
      <c r="AG218" s="67"/>
      <c r="AH218" s="67"/>
      <c r="AI218" s="67"/>
      <c r="AJ218" s="68"/>
      <c r="AK218" s="68"/>
      <c r="AL218" s="68"/>
      <c r="AM218" s="68"/>
      <c r="AN218" s="68"/>
    </row>
    <row r="219" spans="1:40" s="25" customFormat="1" x14ac:dyDescent="0.25">
      <c r="A219" s="4"/>
      <c r="B219" s="4"/>
      <c r="C219" s="4"/>
      <c r="D219" s="118"/>
      <c r="E219" s="9"/>
      <c r="F219" s="4"/>
      <c r="G219" s="137"/>
      <c r="H219" s="4"/>
      <c r="I219" s="4"/>
      <c r="J219" s="137"/>
      <c r="K219" s="4"/>
      <c r="L219" s="4"/>
      <c r="M219" s="4"/>
      <c r="N219" s="4"/>
      <c r="O219" s="4"/>
      <c r="P219" s="119"/>
      <c r="Q219" s="4"/>
      <c r="R219" s="137"/>
      <c r="S219" s="4"/>
      <c r="T219" s="137"/>
      <c r="U219" s="67"/>
      <c r="V219" s="67"/>
      <c r="W219" s="67"/>
      <c r="X219" s="67"/>
      <c r="Y219" s="67"/>
      <c r="Z219" s="67"/>
      <c r="AA219" s="67"/>
      <c r="AB219" s="67"/>
      <c r="AC219" s="67"/>
      <c r="AD219" s="67"/>
      <c r="AE219" s="67"/>
      <c r="AF219" s="67"/>
      <c r="AG219" s="67"/>
      <c r="AH219" s="67"/>
      <c r="AI219" s="67"/>
      <c r="AJ219" s="68"/>
      <c r="AK219" s="68"/>
      <c r="AL219" s="68"/>
      <c r="AM219" s="68"/>
      <c r="AN219" s="68"/>
    </row>
    <row r="220" spans="1:40" s="25" customFormat="1" x14ac:dyDescent="0.25">
      <c r="A220" s="4"/>
      <c r="B220" s="4"/>
      <c r="C220" s="4"/>
      <c r="D220" s="118"/>
      <c r="E220" s="9"/>
      <c r="F220" s="4"/>
      <c r="G220" s="137"/>
      <c r="H220" s="4"/>
      <c r="I220" s="4"/>
      <c r="J220" s="137"/>
      <c r="K220" s="4"/>
      <c r="L220" s="4"/>
      <c r="M220" s="4"/>
      <c r="N220" s="4"/>
      <c r="O220" s="4"/>
      <c r="P220" s="119"/>
      <c r="Q220" s="4"/>
      <c r="R220" s="137"/>
      <c r="S220" s="4"/>
      <c r="T220" s="137"/>
      <c r="U220" s="67"/>
      <c r="V220" s="67"/>
      <c r="W220" s="67"/>
      <c r="X220" s="67"/>
      <c r="Y220" s="67"/>
      <c r="Z220" s="67"/>
      <c r="AA220" s="67"/>
      <c r="AB220" s="67"/>
      <c r="AC220" s="67"/>
      <c r="AD220" s="67"/>
      <c r="AE220" s="67"/>
      <c r="AF220" s="67"/>
      <c r="AG220" s="67"/>
      <c r="AH220" s="67"/>
      <c r="AI220" s="67"/>
      <c r="AJ220" s="68"/>
      <c r="AK220" s="68"/>
      <c r="AL220" s="68"/>
      <c r="AM220" s="68"/>
      <c r="AN220" s="68"/>
    </row>
    <row r="221" spans="1:40" s="25" customFormat="1" x14ac:dyDescent="0.25">
      <c r="A221" s="4"/>
      <c r="B221" s="4"/>
      <c r="C221" s="4"/>
      <c r="D221" s="118"/>
      <c r="E221" s="9"/>
      <c r="F221" s="4"/>
      <c r="G221" s="137"/>
      <c r="H221" s="4"/>
      <c r="I221" s="4"/>
      <c r="J221" s="137"/>
      <c r="K221" s="4"/>
      <c r="L221" s="4"/>
      <c r="M221" s="4"/>
      <c r="N221" s="4"/>
      <c r="O221" s="4"/>
      <c r="P221" s="119"/>
      <c r="Q221" s="4"/>
      <c r="R221" s="137"/>
      <c r="S221" s="4"/>
      <c r="T221" s="137"/>
      <c r="U221" s="67"/>
      <c r="V221" s="67"/>
      <c r="W221" s="67"/>
      <c r="X221" s="67"/>
      <c r="Y221" s="67"/>
      <c r="Z221" s="67"/>
      <c r="AA221" s="67"/>
      <c r="AB221" s="67"/>
      <c r="AC221" s="67"/>
      <c r="AD221" s="67"/>
      <c r="AE221" s="67"/>
      <c r="AF221" s="67"/>
      <c r="AG221" s="67"/>
      <c r="AH221" s="67"/>
      <c r="AI221" s="67"/>
      <c r="AJ221" s="68"/>
      <c r="AK221" s="68"/>
      <c r="AL221" s="68"/>
      <c r="AM221" s="68"/>
      <c r="AN221" s="68"/>
    </row>
    <row r="222" spans="1:40" s="25" customFormat="1" x14ac:dyDescent="0.25">
      <c r="A222" s="4"/>
      <c r="B222" s="4"/>
      <c r="C222" s="4"/>
      <c r="D222" s="118"/>
      <c r="E222" s="9"/>
      <c r="F222" s="4"/>
      <c r="G222" s="137"/>
      <c r="H222" s="4"/>
      <c r="I222" s="4"/>
      <c r="J222" s="137"/>
      <c r="K222" s="4"/>
      <c r="L222" s="4"/>
      <c r="M222" s="4"/>
      <c r="N222" s="4"/>
      <c r="O222" s="4"/>
      <c r="P222" s="119"/>
      <c r="Q222" s="4"/>
      <c r="R222" s="137"/>
      <c r="S222" s="4"/>
      <c r="T222" s="137"/>
      <c r="U222" s="67"/>
      <c r="V222" s="67"/>
      <c r="W222" s="67"/>
      <c r="X222" s="67"/>
      <c r="Y222" s="67"/>
      <c r="Z222" s="67"/>
      <c r="AA222" s="67"/>
      <c r="AB222" s="67"/>
      <c r="AC222" s="67"/>
      <c r="AD222" s="67"/>
      <c r="AE222" s="67"/>
      <c r="AF222" s="67"/>
      <c r="AG222" s="67"/>
      <c r="AH222" s="67"/>
      <c r="AI222" s="67"/>
      <c r="AJ222" s="68"/>
      <c r="AK222" s="68"/>
      <c r="AL222" s="68"/>
      <c r="AM222" s="68"/>
      <c r="AN222" s="68"/>
    </row>
    <row r="223" spans="1:40" s="25" customFormat="1" x14ac:dyDescent="0.25">
      <c r="A223" s="4"/>
      <c r="B223" s="4"/>
      <c r="C223" s="4"/>
      <c r="D223" s="118"/>
      <c r="E223" s="9"/>
      <c r="F223" s="4"/>
      <c r="G223" s="137"/>
      <c r="H223" s="4"/>
      <c r="I223" s="4"/>
      <c r="J223" s="137"/>
      <c r="K223" s="4"/>
      <c r="L223" s="4"/>
      <c r="M223" s="4"/>
      <c r="N223" s="4"/>
      <c r="O223" s="4"/>
      <c r="P223" s="119"/>
      <c r="Q223" s="4"/>
      <c r="R223" s="137"/>
      <c r="S223" s="4"/>
      <c r="T223" s="137"/>
      <c r="U223" s="67"/>
      <c r="V223" s="67"/>
      <c r="W223" s="67"/>
      <c r="X223" s="67"/>
      <c r="Y223" s="67"/>
      <c r="Z223" s="67"/>
      <c r="AA223" s="67"/>
      <c r="AB223" s="67"/>
      <c r="AC223" s="67"/>
      <c r="AD223" s="67"/>
      <c r="AE223" s="67"/>
      <c r="AF223" s="67"/>
      <c r="AG223" s="67"/>
      <c r="AH223" s="67"/>
      <c r="AI223" s="67"/>
      <c r="AJ223" s="68"/>
      <c r="AK223" s="68"/>
      <c r="AL223" s="68"/>
      <c r="AM223" s="68"/>
      <c r="AN223" s="68"/>
    </row>
    <row r="224" spans="1:40" s="25" customFormat="1" x14ac:dyDescent="0.25">
      <c r="A224" s="4"/>
      <c r="B224" s="4"/>
      <c r="C224" s="4"/>
      <c r="D224" s="118"/>
      <c r="E224" s="9"/>
      <c r="F224" s="4"/>
      <c r="G224" s="137"/>
      <c r="H224" s="4"/>
      <c r="I224" s="4"/>
      <c r="J224" s="137"/>
      <c r="K224" s="4"/>
      <c r="L224" s="4"/>
      <c r="M224" s="4"/>
      <c r="N224" s="4"/>
      <c r="O224" s="4"/>
      <c r="P224" s="119"/>
      <c r="Q224" s="4"/>
      <c r="R224" s="137"/>
      <c r="S224" s="4"/>
      <c r="T224" s="137"/>
      <c r="U224" s="67"/>
      <c r="V224" s="67"/>
      <c r="W224" s="67"/>
      <c r="X224" s="67"/>
      <c r="Y224" s="67"/>
      <c r="Z224" s="67"/>
      <c r="AA224" s="67"/>
      <c r="AB224" s="67"/>
      <c r="AC224" s="67"/>
      <c r="AD224" s="67"/>
      <c r="AE224" s="67"/>
      <c r="AF224" s="67"/>
      <c r="AG224" s="67"/>
      <c r="AH224" s="67"/>
      <c r="AI224" s="67"/>
      <c r="AJ224" s="68"/>
      <c r="AK224" s="68"/>
      <c r="AL224" s="68"/>
      <c r="AM224" s="68"/>
      <c r="AN224" s="68"/>
    </row>
    <row r="225" spans="1:40" s="25" customFormat="1" x14ac:dyDescent="0.25">
      <c r="A225" s="4"/>
      <c r="B225" s="4"/>
      <c r="C225" s="4"/>
      <c r="D225" s="118"/>
      <c r="E225" s="9"/>
      <c r="F225" s="4"/>
      <c r="G225" s="137"/>
      <c r="H225" s="4"/>
      <c r="I225" s="4"/>
      <c r="J225" s="137"/>
      <c r="K225" s="4"/>
      <c r="L225" s="4"/>
      <c r="M225" s="4"/>
      <c r="N225" s="4"/>
      <c r="O225" s="4"/>
      <c r="P225" s="119"/>
      <c r="Q225" s="4"/>
      <c r="R225" s="137"/>
      <c r="S225" s="4"/>
      <c r="T225" s="137"/>
      <c r="U225" s="67"/>
      <c r="V225" s="67"/>
      <c r="W225" s="67"/>
      <c r="X225" s="67"/>
      <c r="Y225" s="67"/>
      <c r="Z225" s="67"/>
      <c r="AA225" s="67"/>
      <c r="AB225" s="67"/>
      <c r="AC225" s="67"/>
      <c r="AD225" s="67"/>
      <c r="AE225" s="67"/>
      <c r="AF225" s="67"/>
      <c r="AG225" s="67"/>
      <c r="AH225" s="67"/>
      <c r="AI225" s="67"/>
      <c r="AJ225" s="68"/>
      <c r="AK225" s="68"/>
      <c r="AL225" s="68"/>
      <c r="AM225" s="68"/>
      <c r="AN225" s="68"/>
    </row>
    <row r="226" spans="1:40" s="25" customFormat="1" x14ac:dyDescent="0.25">
      <c r="A226" s="4"/>
      <c r="B226" s="4"/>
      <c r="C226" s="4"/>
      <c r="D226" s="118"/>
      <c r="E226" s="9"/>
      <c r="F226" s="4"/>
      <c r="G226" s="137"/>
      <c r="H226" s="4"/>
      <c r="I226" s="4"/>
      <c r="J226" s="137"/>
      <c r="K226" s="4"/>
      <c r="L226" s="4"/>
      <c r="M226" s="4"/>
      <c r="N226" s="4"/>
      <c r="O226" s="4"/>
      <c r="P226" s="119"/>
      <c r="Q226" s="4"/>
      <c r="R226" s="137"/>
      <c r="S226" s="4"/>
      <c r="T226" s="137"/>
      <c r="U226" s="67"/>
      <c r="V226" s="67"/>
      <c r="W226" s="67"/>
      <c r="X226" s="67"/>
      <c r="Y226" s="67"/>
      <c r="Z226" s="67"/>
      <c r="AA226" s="67"/>
      <c r="AB226" s="67"/>
      <c r="AC226" s="67"/>
      <c r="AD226" s="67"/>
      <c r="AE226" s="67"/>
      <c r="AF226" s="67"/>
      <c r="AG226" s="67"/>
      <c r="AH226" s="67"/>
      <c r="AI226" s="67"/>
      <c r="AJ226" s="68"/>
      <c r="AK226" s="68"/>
      <c r="AL226" s="68"/>
      <c r="AM226" s="68"/>
      <c r="AN226" s="68"/>
    </row>
    <row r="227" spans="1:40" s="25" customFormat="1" x14ac:dyDescent="0.25">
      <c r="A227" s="4"/>
      <c r="B227" s="4"/>
      <c r="C227" s="4"/>
      <c r="D227" s="118"/>
      <c r="E227" s="9"/>
      <c r="F227" s="4"/>
      <c r="G227" s="137"/>
      <c r="H227" s="4"/>
      <c r="I227" s="4"/>
      <c r="J227" s="137"/>
      <c r="K227" s="4"/>
      <c r="L227" s="4"/>
      <c r="M227" s="4"/>
      <c r="N227" s="4"/>
      <c r="O227" s="4"/>
      <c r="P227" s="119"/>
      <c r="Q227" s="4"/>
      <c r="R227" s="137"/>
      <c r="S227" s="4"/>
      <c r="T227" s="137"/>
      <c r="U227" s="67"/>
      <c r="V227" s="67"/>
      <c r="W227" s="67"/>
      <c r="X227" s="67"/>
      <c r="Y227" s="67"/>
      <c r="Z227" s="67"/>
      <c r="AA227" s="67"/>
      <c r="AB227" s="67"/>
      <c r="AC227" s="67"/>
      <c r="AD227" s="67"/>
      <c r="AE227" s="67"/>
      <c r="AF227" s="67"/>
      <c r="AG227" s="67"/>
      <c r="AH227" s="67"/>
      <c r="AI227" s="67"/>
      <c r="AJ227" s="68"/>
      <c r="AK227" s="68"/>
      <c r="AL227" s="68"/>
      <c r="AM227" s="68"/>
      <c r="AN227" s="68"/>
    </row>
    <row r="228" spans="1:40" s="25" customFormat="1" x14ac:dyDescent="0.25">
      <c r="A228" s="4"/>
      <c r="B228" s="4"/>
      <c r="C228" s="4"/>
      <c r="D228" s="118"/>
      <c r="E228" s="9"/>
      <c r="F228" s="4"/>
      <c r="G228" s="137"/>
      <c r="H228" s="4"/>
      <c r="I228" s="4"/>
      <c r="J228" s="137"/>
      <c r="K228" s="4"/>
      <c r="L228" s="4"/>
      <c r="M228" s="4"/>
      <c r="N228" s="4"/>
      <c r="O228" s="4"/>
      <c r="P228" s="119"/>
      <c r="Q228" s="4"/>
      <c r="R228" s="137"/>
      <c r="S228" s="4"/>
      <c r="T228" s="137"/>
      <c r="U228" s="67"/>
      <c r="V228" s="67"/>
      <c r="W228" s="67"/>
      <c r="X228" s="67"/>
      <c r="Y228" s="67"/>
      <c r="Z228" s="67"/>
      <c r="AA228" s="67"/>
      <c r="AB228" s="67"/>
      <c r="AC228" s="67"/>
      <c r="AD228" s="67"/>
      <c r="AE228" s="67"/>
      <c r="AF228" s="67"/>
      <c r="AG228" s="67"/>
      <c r="AH228" s="67"/>
      <c r="AI228" s="67"/>
      <c r="AJ228" s="68"/>
      <c r="AK228" s="68"/>
      <c r="AL228" s="68"/>
      <c r="AM228" s="68"/>
      <c r="AN228" s="68"/>
    </row>
    <row r="229" spans="1:40" s="25" customFormat="1" x14ac:dyDescent="0.25">
      <c r="A229" s="4"/>
      <c r="B229" s="4"/>
      <c r="C229" s="4"/>
      <c r="D229" s="118"/>
      <c r="E229" s="9"/>
      <c r="F229" s="4"/>
      <c r="G229" s="137"/>
      <c r="H229" s="4"/>
      <c r="I229" s="4"/>
      <c r="J229" s="137"/>
      <c r="K229" s="4"/>
      <c r="L229" s="4"/>
      <c r="M229" s="4"/>
      <c r="N229" s="4"/>
      <c r="O229" s="4"/>
      <c r="P229" s="119"/>
      <c r="Q229" s="4"/>
      <c r="R229" s="137"/>
      <c r="S229" s="4"/>
      <c r="T229" s="137"/>
      <c r="U229" s="67"/>
      <c r="V229" s="67"/>
      <c r="W229" s="67"/>
      <c r="X229" s="67"/>
      <c r="Y229" s="67"/>
      <c r="Z229" s="67"/>
      <c r="AA229" s="67"/>
      <c r="AB229" s="67"/>
      <c r="AC229" s="67"/>
      <c r="AD229" s="67"/>
      <c r="AE229" s="67"/>
      <c r="AF229" s="67"/>
      <c r="AG229" s="67"/>
      <c r="AH229" s="67"/>
      <c r="AI229" s="67"/>
      <c r="AJ229" s="68"/>
      <c r="AK229" s="68"/>
      <c r="AL229" s="68"/>
      <c r="AM229" s="68"/>
      <c r="AN229" s="68"/>
    </row>
    <row r="230" spans="1:40" s="25" customFormat="1" x14ac:dyDescent="0.25">
      <c r="A230" s="4"/>
      <c r="B230" s="4"/>
      <c r="C230" s="4"/>
      <c r="D230" s="118"/>
      <c r="E230" s="9"/>
      <c r="F230" s="4"/>
      <c r="G230" s="137"/>
      <c r="H230" s="4"/>
      <c r="I230" s="4"/>
      <c r="J230" s="137"/>
      <c r="K230" s="4"/>
      <c r="L230" s="4"/>
      <c r="M230" s="4"/>
      <c r="N230" s="4"/>
      <c r="O230" s="4"/>
      <c r="P230" s="119"/>
      <c r="Q230" s="4"/>
      <c r="R230" s="137"/>
      <c r="S230" s="4"/>
      <c r="T230" s="137"/>
      <c r="U230" s="67"/>
      <c r="V230" s="67"/>
      <c r="W230" s="67"/>
      <c r="X230" s="67"/>
      <c r="Y230" s="67"/>
      <c r="Z230" s="67"/>
      <c r="AA230" s="67"/>
      <c r="AB230" s="67"/>
      <c r="AC230" s="67"/>
      <c r="AD230" s="67"/>
      <c r="AE230" s="67"/>
      <c r="AF230" s="67"/>
      <c r="AG230" s="67"/>
      <c r="AH230" s="67"/>
      <c r="AI230" s="67"/>
      <c r="AJ230" s="68"/>
      <c r="AK230" s="68"/>
      <c r="AL230" s="68"/>
      <c r="AM230" s="68"/>
      <c r="AN230" s="68"/>
    </row>
    <row r="231" spans="1:40" s="25" customFormat="1" x14ac:dyDescent="0.25">
      <c r="A231" s="4"/>
      <c r="B231" s="4"/>
      <c r="C231" s="4"/>
      <c r="D231" s="118"/>
      <c r="E231" s="9"/>
      <c r="F231" s="4"/>
      <c r="G231" s="137"/>
      <c r="H231" s="4"/>
      <c r="I231" s="4"/>
      <c r="J231" s="137"/>
      <c r="K231" s="4"/>
      <c r="L231" s="4"/>
      <c r="M231" s="4"/>
      <c r="N231" s="4"/>
      <c r="O231" s="4"/>
      <c r="P231" s="119"/>
      <c r="Q231" s="4"/>
      <c r="R231" s="137"/>
      <c r="S231" s="4"/>
      <c r="T231" s="137"/>
      <c r="U231" s="67"/>
      <c r="V231" s="67"/>
      <c r="W231" s="67"/>
      <c r="X231" s="67"/>
      <c r="Y231" s="67"/>
      <c r="Z231" s="67"/>
      <c r="AA231" s="67"/>
      <c r="AB231" s="67"/>
      <c r="AC231" s="67"/>
      <c r="AD231" s="67"/>
      <c r="AE231" s="67"/>
      <c r="AF231" s="67"/>
      <c r="AG231" s="67"/>
      <c r="AH231" s="67"/>
      <c r="AI231" s="67"/>
      <c r="AJ231" s="68"/>
      <c r="AK231" s="68"/>
      <c r="AL231" s="68"/>
      <c r="AM231" s="68"/>
      <c r="AN231" s="68"/>
    </row>
    <row r="232" spans="1:40" s="25" customFormat="1" x14ac:dyDescent="0.25">
      <c r="A232" s="4"/>
      <c r="B232" s="4"/>
      <c r="C232" s="4"/>
      <c r="D232" s="118"/>
      <c r="E232" s="9"/>
      <c r="F232" s="4"/>
      <c r="G232" s="137"/>
      <c r="H232" s="4"/>
      <c r="I232" s="4"/>
      <c r="J232" s="137"/>
      <c r="K232" s="4"/>
      <c r="L232" s="4"/>
      <c r="M232" s="4"/>
      <c r="N232" s="4"/>
      <c r="O232" s="4"/>
      <c r="P232" s="119"/>
      <c r="Q232" s="4"/>
      <c r="R232" s="137"/>
      <c r="S232" s="4"/>
      <c r="T232" s="137"/>
      <c r="U232" s="67"/>
      <c r="V232" s="67"/>
      <c r="W232" s="67"/>
      <c r="X232" s="67"/>
      <c r="Y232" s="67"/>
      <c r="Z232" s="67"/>
      <c r="AA232" s="67"/>
      <c r="AB232" s="67"/>
      <c r="AC232" s="67"/>
      <c r="AD232" s="67"/>
      <c r="AE232" s="67"/>
      <c r="AF232" s="67"/>
      <c r="AG232" s="67"/>
      <c r="AH232" s="67"/>
      <c r="AI232" s="67"/>
      <c r="AJ232" s="68"/>
      <c r="AK232" s="68"/>
      <c r="AL232" s="68"/>
      <c r="AM232" s="68"/>
      <c r="AN232" s="68"/>
    </row>
    <row r="233" spans="1:40" s="25" customFormat="1" x14ac:dyDescent="0.25">
      <c r="A233" s="4"/>
      <c r="B233" s="4"/>
      <c r="C233" s="4"/>
      <c r="D233" s="118"/>
      <c r="E233" s="9"/>
      <c r="F233" s="4"/>
      <c r="G233" s="137"/>
      <c r="H233" s="4"/>
      <c r="I233" s="4"/>
      <c r="J233" s="137"/>
      <c r="K233" s="4"/>
      <c r="L233" s="4"/>
      <c r="M233" s="4"/>
      <c r="N233" s="4"/>
      <c r="O233" s="4"/>
      <c r="P233" s="119"/>
      <c r="Q233" s="4"/>
      <c r="R233" s="137"/>
      <c r="S233" s="4"/>
      <c r="T233" s="137"/>
      <c r="U233" s="67"/>
      <c r="V233" s="67"/>
      <c r="W233" s="67"/>
      <c r="X233" s="67"/>
      <c r="Y233" s="67"/>
      <c r="Z233" s="67"/>
      <c r="AA233" s="67"/>
      <c r="AB233" s="67"/>
      <c r="AC233" s="67"/>
      <c r="AD233" s="67"/>
      <c r="AE233" s="67"/>
      <c r="AF233" s="67"/>
      <c r="AG233" s="67"/>
      <c r="AH233" s="67"/>
      <c r="AI233" s="67"/>
      <c r="AJ233" s="68"/>
      <c r="AK233" s="68"/>
      <c r="AL233" s="68"/>
      <c r="AM233" s="68"/>
      <c r="AN233" s="68"/>
    </row>
    <row r="234" spans="1:40" s="25" customFormat="1" x14ac:dyDescent="0.25">
      <c r="A234" s="4"/>
      <c r="B234" s="4"/>
      <c r="C234" s="4"/>
      <c r="D234" s="118"/>
      <c r="E234" s="9"/>
      <c r="F234" s="4"/>
      <c r="G234" s="137"/>
      <c r="H234" s="4"/>
      <c r="I234" s="4"/>
      <c r="J234" s="137"/>
      <c r="K234" s="4"/>
      <c r="L234" s="4"/>
      <c r="M234" s="4"/>
      <c r="N234" s="4"/>
      <c r="O234" s="4"/>
      <c r="P234" s="119"/>
      <c r="Q234" s="4"/>
      <c r="R234" s="137"/>
      <c r="S234" s="4"/>
      <c r="T234" s="137"/>
      <c r="U234" s="67"/>
      <c r="V234" s="67"/>
      <c r="W234" s="67"/>
      <c r="X234" s="67"/>
      <c r="Y234" s="67"/>
      <c r="Z234" s="67"/>
      <c r="AA234" s="67"/>
      <c r="AB234" s="67"/>
      <c r="AC234" s="67"/>
      <c r="AD234" s="67"/>
      <c r="AE234" s="67"/>
      <c r="AF234" s="67"/>
      <c r="AG234" s="67"/>
      <c r="AH234" s="67"/>
      <c r="AI234" s="67"/>
      <c r="AJ234" s="68"/>
      <c r="AK234" s="68"/>
      <c r="AL234" s="68"/>
      <c r="AM234" s="68"/>
      <c r="AN234" s="68"/>
    </row>
    <row r="235" spans="1:40" s="25" customFormat="1" x14ac:dyDescent="0.25">
      <c r="A235" s="4"/>
      <c r="B235" s="4"/>
      <c r="C235" s="4"/>
      <c r="D235" s="118"/>
      <c r="E235" s="9"/>
      <c r="F235" s="4"/>
      <c r="G235" s="137"/>
      <c r="H235" s="4"/>
      <c r="I235" s="4"/>
      <c r="J235" s="137"/>
      <c r="K235" s="4"/>
      <c r="L235" s="4"/>
      <c r="M235" s="4"/>
      <c r="N235" s="4"/>
      <c r="O235" s="4"/>
      <c r="P235" s="119"/>
      <c r="Q235" s="4"/>
      <c r="R235" s="137"/>
      <c r="S235" s="4"/>
      <c r="T235" s="137"/>
      <c r="U235" s="67"/>
      <c r="V235" s="67"/>
      <c r="W235" s="67"/>
      <c r="X235" s="67"/>
      <c r="Y235" s="67"/>
      <c r="Z235" s="67"/>
      <c r="AA235" s="67"/>
      <c r="AB235" s="67"/>
      <c r="AC235" s="67"/>
      <c r="AD235" s="67"/>
      <c r="AE235" s="67"/>
      <c r="AF235" s="67"/>
      <c r="AG235" s="67"/>
      <c r="AH235" s="67"/>
      <c r="AI235" s="67"/>
      <c r="AJ235" s="68"/>
      <c r="AK235" s="68"/>
      <c r="AL235" s="68"/>
      <c r="AM235" s="68"/>
      <c r="AN235" s="68"/>
    </row>
    <row r="236" spans="1:40" s="25" customFormat="1" x14ac:dyDescent="0.25">
      <c r="A236" s="4"/>
      <c r="B236" s="4"/>
      <c r="C236" s="4"/>
      <c r="D236" s="118"/>
      <c r="E236" s="9"/>
      <c r="F236" s="4"/>
      <c r="G236" s="137"/>
      <c r="H236" s="4"/>
      <c r="I236" s="4"/>
      <c r="J236" s="137"/>
      <c r="K236" s="4"/>
      <c r="L236" s="4"/>
      <c r="M236" s="4"/>
      <c r="N236" s="4"/>
      <c r="O236" s="4"/>
      <c r="P236" s="119"/>
      <c r="Q236" s="4"/>
      <c r="R236" s="137"/>
      <c r="S236" s="4"/>
      <c r="T236" s="137"/>
      <c r="U236" s="67"/>
      <c r="V236" s="67"/>
      <c r="W236" s="67"/>
      <c r="X236" s="67"/>
      <c r="Y236" s="67"/>
      <c r="Z236" s="67"/>
      <c r="AA236" s="67"/>
      <c r="AB236" s="67"/>
      <c r="AC236" s="67"/>
      <c r="AD236" s="67"/>
      <c r="AE236" s="67"/>
      <c r="AF236" s="67"/>
      <c r="AG236" s="67"/>
      <c r="AH236" s="67"/>
      <c r="AI236" s="67"/>
      <c r="AJ236" s="68"/>
      <c r="AK236" s="68"/>
      <c r="AL236" s="68"/>
      <c r="AM236" s="68"/>
      <c r="AN236" s="68"/>
    </row>
    <row r="237" spans="1:40" s="25" customFormat="1" x14ac:dyDescent="0.25">
      <c r="A237" s="4"/>
      <c r="B237" s="4"/>
      <c r="C237" s="4"/>
      <c r="D237" s="118"/>
      <c r="E237" s="9"/>
      <c r="F237" s="4"/>
      <c r="G237" s="137"/>
      <c r="H237" s="4"/>
      <c r="I237" s="4"/>
      <c r="J237" s="137"/>
      <c r="K237" s="4"/>
      <c r="L237" s="4"/>
      <c r="M237" s="4"/>
      <c r="N237" s="4"/>
      <c r="O237" s="4"/>
      <c r="P237" s="119"/>
      <c r="Q237" s="4"/>
      <c r="R237" s="137"/>
      <c r="S237" s="4"/>
      <c r="T237" s="137"/>
      <c r="U237" s="67"/>
      <c r="V237" s="67"/>
      <c r="W237" s="67"/>
      <c r="X237" s="67"/>
      <c r="Y237" s="67"/>
      <c r="Z237" s="67"/>
      <c r="AA237" s="67"/>
      <c r="AB237" s="67"/>
      <c r="AC237" s="67"/>
      <c r="AD237" s="67"/>
      <c r="AE237" s="67"/>
      <c r="AF237" s="67"/>
      <c r="AG237" s="67"/>
      <c r="AH237" s="67"/>
      <c r="AI237" s="67"/>
      <c r="AJ237" s="68"/>
      <c r="AK237" s="68"/>
      <c r="AL237" s="68"/>
      <c r="AM237" s="68"/>
      <c r="AN237" s="68"/>
    </row>
    <row r="238" spans="1:40" s="25" customFormat="1" x14ac:dyDescent="0.25">
      <c r="A238" s="4"/>
      <c r="B238" s="4"/>
      <c r="C238" s="4"/>
      <c r="D238" s="118"/>
      <c r="E238" s="9"/>
      <c r="F238" s="4"/>
      <c r="G238" s="137"/>
      <c r="H238" s="4"/>
      <c r="I238" s="4"/>
      <c r="J238" s="137"/>
      <c r="K238" s="4"/>
      <c r="L238" s="4"/>
      <c r="M238" s="4"/>
      <c r="N238" s="4"/>
      <c r="O238" s="4"/>
      <c r="P238" s="119"/>
      <c r="Q238" s="4"/>
      <c r="R238" s="137"/>
      <c r="S238" s="4"/>
      <c r="T238" s="137"/>
      <c r="U238" s="67"/>
      <c r="V238" s="67"/>
      <c r="W238" s="67"/>
      <c r="X238" s="67"/>
      <c r="Y238" s="67"/>
      <c r="Z238" s="67"/>
      <c r="AA238" s="67"/>
      <c r="AB238" s="67"/>
      <c r="AC238" s="67"/>
      <c r="AD238" s="67"/>
      <c r="AE238" s="67"/>
      <c r="AF238" s="67"/>
      <c r="AG238" s="67"/>
      <c r="AH238" s="67"/>
      <c r="AI238" s="67"/>
      <c r="AJ238" s="68"/>
      <c r="AK238" s="68"/>
      <c r="AL238" s="68"/>
      <c r="AM238" s="68"/>
      <c r="AN238" s="68"/>
    </row>
    <row r="239" spans="1:40" s="25" customFormat="1" x14ac:dyDescent="0.25">
      <c r="A239" s="4"/>
      <c r="B239" s="4"/>
      <c r="C239" s="4"/>
      <c r="D239" s="118"/>
      <c r="E239" s="9"/>
      <c r="F239" s="4"/>
      <c r="G239" s="137"/>
      <c r="H239" s="4"/>
      <c r="I239" s="4"/>
      <c r="J239" s="137"/>
      <c r="K239" s="4"/>
      <c r="L239" s="4"/>
      <c r="M239" s="4"/>
      <c r="N239" s="4"/>
      <c r="O239" s="4"/>
      <c r="P239" s="119"/>
      <c r="Q239" s="4"/>
      <c r="R239" s="137"/>
      <c r="S239" s="4"/>
      <c r="T239" s="137"/>
      <c r="U239" s="67"/>
      <c r="V239" s="67"/>
      <c r="W239" s="67"/>
      <c r="X239" s="67"/>
      <c r="Y239" s="67"/>
      <c r="Z239" s="67"/>
      <c r="AA239" s="67"/>
      <c r="AB239" s="67"/>
      <c r="AC239" s="67"/>
      <c r="AD239" s="67"/>
      <c r="AE239" s="67"/>
      <c r="AF239" s="67"/>
      <c r="AG239" s="67"/>
      <c r="AH239" s="67"/>
      <c r="AI239" s="67"/>
      <c r="AJ239" s="68"/>
      <c r="AK239" s="68"/>
      <c r="AL239" s="68"/>
      <c r="AM239" s="68"/>
      <c r="AN239" s="68"/>
    </row>
    <row r="240" spans="1:40" s="25" customFormat="1" x14ac:dyDescent="0.25">
      <c r="A240" s="4"/>
      <c r="B240" s="4"/>
      <c r="C240" s="4"/>
      <c r="D240" s="118"/>
      <c r="E240" s="9"/>
      <c r="F240" s="4"/>
      <c r="G240" s="137"/>
      <c r="H240" s="4"/>
      <c r="I240" s="4"/>
      <c r="J240" s="137"/>
      <c r="K240" s="4"/>
      <c r="L240" s="4"/>
      <c r="M240" s="4"/>
      <c r="N240" s="4"/>
      <c r="O240" s="4"/>
      <c r="P240" s="119"/>
      <c r="Q240" s="4"/>
      <c r="R240" s="137"/>
      <c r="S240" s="4"/>
      <c r="T240" s="137"/>
      <c r="U240" s="67"/>
      <c r="V240" s="67"/>
      <c r="W240" s="67"/>
      <c r="X240" s="67"/>
      <c r="Y240" s="67"/>
      <c r="Z240" s="67"/>
      <c r="AA240" s="67"/>
      <c r="AB240" s="67"/>
      <c r="AC240" s="67"/>
      <c r="AD240" s="67"/>
      <c r="AE240" s="67"/>
      <c r="AF240" s="67"/>
      <c r="AG240" s="67"/>
      <c r="AH240" s="67"/>
      <c r="AI240" s="67"/>
      <c r="AJ240" s="68"/>
      <c r="AK240" s="68"/>
      <c r="AL240" s="68"/>
      <c r="AM240" s="68"/>
      <c r="AN240" s="68"/>
    </row>
    <row r="241" spans="1:40" s="25" customFormat="1" x14ac:dyDescent="0.25">
      <c r="A241" s="4"/>
      <c r="B241" s="4"/>
      <c r="C241" s="4"/>
      <c r="D241" s="118"/>
      <c r="E241" s="9"/>
      <c r="F241" s="4"/>
      <c r="G241" s="137"/>
      <c r="H241" s="4"/>
      <c r="I241" s="4"/>
      <c r="J241" s="137"/>
      <c r="K241" s="4"/>
      <c r="L241" s="4"/>
      <c r="M241" s="4"/>
      <c r="N241" s="4"/>
      <c r="O241" s="4"/>
      <c r="P241" s="119"/>
      <c r="Q241" s="4"/>
      <c r="R241" s="137"/>
      <c r="S241" s="4"/>
      <c r="T241" s="137"/>
      <c r="U241" s="67"/>
      <c r="V241" s="67"/>
      <c r="W241" s="67"/>
      <c r="X241" s="67"/>
      <c r="Y241" s="67"/>
      <c r="Z241" s="67"/>
      <c r="AA241" s="67"/>
      <c r="AB241" s="67"/>
      <c r="AC241" s="67"/>
      <c r="AD241" s="67"/>
      <c r="AE241" s="67"/>
      <c r="AF241" s="67"/>
      <c r="AG241" s="67"/>
      <c r="AH241" s="67"/>
      <c r="AI241" s="67"/>
      <c r="AJ241" s="68"/>
      <c r="AK241" s="68"/>
      <c r="AL241" s="68"/>
      <c r="AM241" s="68"/>
      <c r="AN241" s="68"/>
    </row>
    <row r="242" spans="1:40" s="25" customFormat="1" x14ac:dyDescent="0.25">
      <c r="A242" s="4"/>
      <c r="B242" s="4"/>
      <c r="C242" s="4"/>
      <c r="D242" s="118"/>
      <c r="E242" s="9"/>
      <c r="F242" s="4"/>
      <c r="G242" s="137"/>
      <c r="H242" s="4"/>
      <c r="I242" s="4"/>
      <c r="J242" s="137"/>
      <c r="K242" s="4"/>
      <c r="L242" s="4"/>
      <c r="M242" s="4"/>
      <c r="N242" s="4"/>
      <c r="O242" s="4"/>
      <c r="P242" s="119"/>
      <c r="Q242" s="4"/>
      <c r="R242" s="137"/>
      <c r="S242" s="4"/>
      <c r="T242" s="137"/>
      <c r="U242" s="67"/>
      <c r="V242" s="67"/>
      <c r="W242" s="67"/>
      <c r="X242" s="67"/>
      <c r="Y242" s="67"/>
      <c r="Z242" s="67"/>
      <c r="AA242" s="67"/>
      <c r="AB242" s="67"/>
      <c r="AC242" s="67"/>
      <c r="AD242" s="67"/>
      <c r="AE242" s="67"/>
      <c r="AF242" s="67"/>
      <c r="AG242" s="67"/>
      <c r="AH242" s="67"/>
      <c r="AI242" s="67"/>
      <c r="AJ242" s="68"/>
      <c r="AK242" s="68"/>
      <c r="AL242" s="68"/>
      <c r="AM242" s="68"/>
      <c r="AN242" s="68"/>
    </row>
    <row r="243" spans="1:40" s="25" customFormat="1" x14ac:dyDescent="0.25">
      <c r="A243" s="4"/>
      <c r="B243" s="4"/>
      <c r="C243" s="4"/>
      <c r="D243" s="118"/>
      <c r="E243" s="9"/>
      <c r="F243" s="4"/>
      <c r="G243" s="137"/>
      <c r="H243" s="4"/>
      <c r="I243" s="4"/>
      <c r="J243" s="137"/>
      <c r="K243" s="4"/>
      <c r="L243" s="4"/>
      <c r="M243" s="4"/>
      <c r="N243" s="4"/>
      <c r="O243" s="4"/>
      <c r="P243" s="119"/>
      <c r="Q243" s="4"/>
      <c r="R243" s="137"/>
      <c r="S243" s="4"/>
      <c r="T243" s="137"/>
      <c r="U243" s="67"/>
      <c r="V243" s="67"/>
      <c r="W243" s="67"/>
      <c r="X243" s="67"/>
      <c r="Y243" s="67"/>
      <c r="Z243" s="67"/>
      <c r="AA243" s="67"/>
      <c r="AB243" s="67"/>
      <c r="AC243" s="67"/>
      <c r="AD243" s="67"/>
      <c r="AE243" s="67"/>
      <c r="AF243" s="67"/>
      <c r="AG243" s="67"/>
      <c r="AH243" s="67"/>
      <c r="AI243" s="67"/>
      <c r="AJ243" s="68"/>
      <c r="AK243" s="68"/>
      <c r="AL243" s="68"/>
      <c r="AM243" s="68"/>
      <c r="AN243" s="68"/>
    </row>
    <row r="244" spans="1:40" s="25" customFormat="1" x14ac:dyDescent="0.25">
      <c r="A244" s="4"/>
      <c r="B244" s="4"/>
      <c r="C244" s="4"/>
      <c r="D244" s="118"/>
      <c r="E244" s="9"/>
      <c r="F244" s="4"/>
      <c r="G244" s="137"/>
      <c r="H244" s="4"/>
      <c r="I244" s="4"/>
      <c r="J244" s="137"/>
      <c r="K244" s="4"/>
      <c r="L244" s="4"/>
      <c r="M244" s="4"/>
      <c r="N244" s="4"/>
      <c r="O244" s="4"/>
      <c r="P244" s="119"/>
      <c r="Q244" s="4"/>
      <c r="R244" s="137"/>
      <c r="S244" s="4"/>
      <c r="T244" s="137"/>
      <c r="U244" s="67"/>
      <c r="V244" s="67"/>
      <c r="W244" s="67"/>
      <c r="X244" s="67"/>
      <c r="Y244" s="67"/>
      <c r="Z244" s="67"/>
      <c r="AA244" s="67"/>
      <c r="AB244" s="67"/>
      <c r="AC244" s="67"/>
      <c r="AD244" s="67"/>
      <c r="AE244" s="67"/>
      <c r="AF244" s="67"/>
      <c r="AG244" s="67"/>
      <c r="AH244" s="67"/>
      <c r="AI244" s="67"/>
      <c r="AJ244" s="68"/>
      <c r="AK244" s="68"/>
      <c r="AL244" s="68"/>
      <c r="AM244" s="68"/>
      <c r="AN244" s="68"/>
    </row>
    <row r="245" spans="1:40" s="25" customFormat="1" x14ac:dyDescent="0.25">
      <c r="A245" s="4"/>
      <c r="B245" s="4"/>
      <c r="C245" s="4"/>
      <c r="D245" s="118"/>
      <c r="E245" s="9"/>
      <c r="F245" s="4"/>
      <c r="G245" s="137"/>
      <c r="H245" s="4"/>
      <c r="I245" s="4"/>
      <c r="J245" s="137"/>
      <c r="K245" s="4"/>
      <c r="L245" s="4"/>
      <c r="M245" s="4"/>
      <c r="N245" s="4"/>
      <c r="O245" s="4"/>
      <c r="P245" s="119"/>
      <c r="Q245" s="4"/>
      <c r="R245" s="137"/>
      <c r="S245" s="4"/>
      <c r="T245" s="137"/>
      <c r="U245" s="67"/>
      <c r="V245" s="67"/>
      <c r="W245" s="67"/>
      <c r="X245" s="67"/>
      <c r="Y245" s="67"/>
      <c r="Z245" s="67"/>
      <c r="AA245" s="67"/>
      <c r="AB245" s="67"/>
      <c r="AC245" s="67"/>
      <c r="AD245" s="67"/>
      <c r="AE245" s="67"/>
      <c r="AF245" s="67"/>
      <c r="AG245" s="67"/>
      <c r="AH245" s="67"/>
      <c r="AI245" s="67"/>
      <c r="AJ245" s="68"/>
      <c r="AK245" s="68"/>
      <c r="AL245" s="68"/>
      <c r="AM245" s="68"/>
      <c r="AN245" s="68"/>
    </row>
    <row r="246" spans="1:40" s="25" customFormat="1" x14ac:dyDescent="0.25">
      <c r="A246" s="4"/>
      <c r="B246" s="4"/>
      <c r="C246" s="4"/>
      <c r="D246" s="118"/>
      <c r="E246" s="9"/>
      <c r="F246" s="4"/>
      <c r="G246" s="137"/>
      <c r="H246" s="4"/>
      <c r="I246" s="4"/>
      <c r="J246" s="137"/>
      <c r="K246" s="4"/>
      <c r="L246" s="4"/>
      <c r="M246" s="4"/>
      <c r="N246" s="4"/>
      <c r="O246" s="4"/>
      <c r="P246" s="119"/>
      <c r="Q246" s="4"/>
      <c r="R246" s="137"/>
      <c r="S246" s="4"/>
      <c r="T246" s="137"/>
      <c r="U246" s="67"/>
      <c r="V246" s="67"/>
      <c r="W246" s="67"/>
      <c r="X246" s="67"/>
      <c r="Y246" s="67"/>
      <c r="Z246" s="67"/>
      <c r="AA246" s="67"/>
      <c r="AB246" s="67"/>
      <c r="AC246" s="67"/>
      <c r="AD246" s="67"/>
      <c r="AE246" s="67"/>
      <c r="AF246" s="67"/>
      <c r="AG246" s="67"/>
      <c r="AH246" s="67"/>
      <c r="AI246" s="67"/>
      <c r="AJ246" s="68"/>
      <c r="AK246" s="68"/>
      <c r="AL246" s="68"/>
      <c r="AM246" s="68"/>
      <c r="AN246" s="68"/>
    </row>
    <row r="247" spans="1:40" s="25" customFormat="1" x14ac:dyDescent="0.25">
      <c r="A247" s="4"/>
      <c r="B247" s="4"/>
      <c r="C247" s="4"/>
      <c r="D247" s="118"/>
      <c r="E247" s="9"/>
      <c r="F247" s="4"/>
      <c r="G247" s="137"/>
      <c r="H247" s="4"/>
      <c r="I247" s="4"/>
      <c r="J247" s="137"/>
      <c r="K247" s="4"/>
      <c r="L247" s="4"/>
      <c r="M247" s="4"/>
      <c r="N247" s="4"/>
      <c r="O247" s="4"/>
      <c r="P247" s="119"/>
      <c r="Q247" s="4"/>
      <c r="R247" s="137"/>
      <c r="S247" s="4"/>
      <c r="T247" s="137"/>
      <c r="U247" s="67"/>
      <c r="V247" s="67"/>
      <c r="W247" s="67"/>
      <c r="X247" s="67"/>
      <c r="Y247" s="67"/>
      <c r="Z247" s="67"/>
      <c r="AA247" s="67"/>
      <c r="AB247" s="67"/>
      <c r="AC247" s="67"/>
      <c r="AD247" s="67"/>
      <c r="AE247" s="67"/>
      <c r="AF247" s="67"/>
      <c r="AG247" s="67"/>
      <c r="AH247" s="67"/>
      <c r="AI247" s="67"/>
      <c r="AJ247" s="68"/>
      <c r="AK247" s="68"/>
      <c r="AL247" s="68"/>
      <c r="AM247" s="68"/>
      <c r="AN247" s="68"/>
    </row>
    <row r="248" spans="1:40" s="25" customFormat="1" x14ac:dyDescent="0.25">
      <c r="A248" s="4"/>
      <c r="B248" s="4"/>
      <c r="C248" s="4"/>
      <c r="D248" s="118"/>
      <c r="E248" s="9"/>
      <c r="F248" s="4"/>
      <c r="G248" s="137"/>
      <c r="H248" s="4"/>
      <c r="I248" s="4"/>
      <c r="J248" s="137"/>
      <c r="K248" s="4"/>
      <c r="L248" s="4"/>
      <c r="M248" s="4"/>
      <c r="N248" s="4"/>
      <c r="O248" s="4"/>
      <c r="P248" s="119"/>
      <c r="Q248" s="4"/>
      <c r="R248" s="137"/>
      <c r="S248" s="4"/>
      <c r="T248" s="137"/>
      <c r="U248" s="67"/>
      <c r="V248" s="67"/>
      <c r="W248" s="67"/>
      <c r="X248" s="67"/>
      <c r="Y248" s="67"/>
      <c r="Z248" s="67"/>
      <c r="AA248" s="67"/>
      <c r="AB248" s="67"/>
      <c r="AC248" s="67"/>
      <c r="AD248" s="67"/>
      <c r="AE248" s="67"/>
      <c r="AF248" s="67"/>
      <c r="AG248" s="67"/>
      <c r="AH248" s="67"/>
      <c r="AI248" s="67"/>
      <c r="AJ248" s="68"/>
      <c r="AK248" s="68"/>
      <c r="AL248" s="68"/>
      <c r="AM248" s="68"/>
      <c r="AN248" s="68"/>
    </row>
    <row r="249" spans="1:40" s="25" customFormat="1" x14ac:dyDescent="0.25">
      <c r="A249" s="4"/>
      <c r="B249" s="4"/>
      <c r="C249" s="4"/>
      <c r="D249" s="118"/>
      <c r="E249" s="9"/>
      <c r="F249" s="4"/>
      <c r="G249" s="137"/>
      <c r="H249" s="4"/>
      <c r="I249" s="4"/>
      <c r="J249" s="137"/>
      <c r="K249" s="4"/>
      <c r="L249" s="4"/>
      <c r="M249" s="4"/>
      <c r="N249" s="4"/>
      <c r="O249" s="4"/>
      <c r="P249" s="119"/>
      <c r="Q249" s="4"/>
      <c r="R249" s="137"/>
      <c r="S249" s="4"/>
      <c r="T249" s="137"/>
      <c r="U249" s="67"/>
      <c r="V249" s="67"/>
      <c r="W249" s="67"/>
      <c r="X249" s="67"/>
      <c r="Y249" s="67"/>
      <c r="Z249" s="67"/>
      <c r="AA249" s="67"/>
      <c r="AB249" s="67"/>
      <c r="AC249" s="67"/>
      <c r="AD249" s="67"/>
      <c r="AE249" s="67"/>
      <c r="AF249" s="67"/>
      <c r="AG249" s="67"/>
      <c r="AH249" s="67"/>
      <c r="AI249" s="67"/>
      <c r="AJ249" s="68"/>
      <c r="AK249" s="68"/>
      <c r="AL249" s="68"/>
      <c r="AM249" s="68"/>
      <c r="AN249" s="68"/>
    </row>
    <row r="250" spans="1:40" s="25" customFormat="1" x14ac:dyDescent="0.25">
      <c r="A250" s="4"/>
      <c r="B250" s="4"/>
      <c r="C250" s="4"/>
      <c r="D250" s="118"/>
      <c r="E250" s="9"/>
      <c r="F250" s="4"/>
      <c r="G250" s="137"/>
      <c r="H250" s="4"/>
      <c r="I250" s="4"/>
      <c r="J250" s="137"/>
      <c r="K250" s="4"/>
      <c r="L250" s="4"/>
      <c r="M250" s="4"/>
      <c r="N250" s="4"/>
      <c r="O250" s="4"/>
      <c r="P250" s="119"/>
      <c r="Q250" s="4"/>
      <c r="R250" s="137"/>
      <c r="S250" s="4"/>
      <c r="T250" s="137"/>
      <c r="U250" s="67"/>
      <c r="V250" s="67"/>
      <c r="W250" s="67"/>
      <c r="X250" s="67"/>
      <c r="Y250" s="67"/>
      <c r="Z250" s="67"/>
      <c r="AA250" s="67"/>
      <c r="AB250" s="67"/>
      <c r="AC250" s="67"/>
      <c r="AD250" s="67"/>
      <c r="AE250" s="67"/>
      <c r="AF250" s="67"/>
      <c r="AG250" s="67"/>
      <c r="AH250" s="67"/>
      <c r="AI250" s="67"/>
      <c r="AJ250" s="68"/>
      <c r="AK250" s="68"/>
      <c r="AL250" s="68"/>
      <c r="AM250" s="68"/>
      <c r="AN250" s="68"/>
    </row>
    <row r="251" spans="1:40" s="25" customFormat="1" x14ac:dyDescent="0.25">
      <c r="A251" s="4"/>
      <c r="B251" s="4"/>
      <c r="C251" s="4"/>
      <c r="D251" s="118"/>
      <c r="E251" s="9"/>
      <c r="F251" s="4"/>
      <c r="G251" s="137"/>
      <c r="H251" s="4"/>
      <c r="I251" s="4"/>
      <c r="J251" s="137"/>
      <c r="K251" s="4"/>
      <c r="L251" s="4"/>
      <c r="M251" s="4"/>
      <c r="N251" s="4"/>
      <c r="O251" s="4"/>
      <c r="P251" s="119"/>
      <c r="Q251" s="4"/>
      <c r="R251" s="137"/>
      <c r="S251" s="4"/>
      <c r="T251" s="137"/>
      <c r="U251" s="67"/>
      <c r="V251" s="67"/>
      <c r="W251" s="67"/>
      <c r="X251" s="67"/>
      <c r="Y251" s="67"/>
      <c r="Z251" s="67"/>
      <c r="AA251" s="67"/>
      <c r="AB251" s="67"/>
      <c r="AC251" s="67"/>
      <c r="AD251" s="67"/>
      <c r="AE251" s="67"/>
      <c r="AF251" s="67"/>
      <c r="AG251" s="67"/>
      <c r="AH251" s="67"/>
      <c r="AI251" s="67"/>
      <c r="AJ251" s="68"/>
      <c r="AK251" s="68"/>
      <c r="AL251" s="68"/>
      <c r="AM251" s="68"/>
      <c r="AN251" s="68"/>
    </row>
    <row r="252" spans="1:40" s="25" customFormat="1" x14ac:dyDescent="0.25">
      <c r="A252" s="4"/>
      <c r="B252" s="4"/>
      <c r="C252" s="4"/>
      <c r="D252" s="118"/>
      <c r="E252" s="9"/>
      <c r="F252" s="4"/>
      <c r="G252" s="137"/>
      <c r="H252" s="4"/>
      <c r="I252" s="4"/>
      <c r="J252" s="137"/>
      <c r="K252" s="4"/>
      <c r="L252" s="4"/>
      <c r="M252" s="4"/>
      <c r="N252" s="4"/>
      <c r="O252" s="4"/>
      <c r="P252" s="119"/>
      <c r="Q252" s="4"/>
      <c r="R252" s="137"/>
      <c r="S252" s="4"/>
      <c r="T252" s="137"/>
      <c r="U252" s="67"/>
      <c r="V252" s="67"/>
      <c r="W252" s="67"/>
      <c r="X252" s="67"/>
      <c r="Y252" s="67"/>
      <c r="Z252" s="67"/>
      <c r="AA252" s="67"/>
      <c r="AB252" s="67"/>
      <c r="AC252" s="67"/>
      <c r="AD252" s="67"/>
      <c r="AE252" s="67"/>
      <c r="AF252" s="67"/>
      <c r="AG252" s="67"/>
      <c r="AH252" s="67"/>
      <c r="AI252" s="67"/>
      <c r="AJ252" s="68"/>
      <c r="AK252" s="68"/>
      <c r="AL252" s="68"/>
      <c r="AM252" s="68"/>
      <c r="AN252" s="68"/>
    </row>
    <row r="253" spans="1:40" s="25" customFormat="1" x14ac:dyDescent="0.25">
      <c r="A253" s="4"/>
      <c r="B253" s="4"/>
      <c r="C253" s="4"/>
      <c r="D253" s="118"/>
      <c r="E253" s="9"/>
      <c r="F253" s="4"/>
      <c r="G253" s="137"/>
      <c r="H253" s="4"/>
      <c r="I253" s="4"/>
      <c r="J253" s="137"/>
      <c r="K253" s="4"/>
      <c r="L253" s="4"/>
      <c r="M253" s="4"/>
      <c r="N253" s="4"/>
      <c r="O253" s="4"/>
      <c r="P253" s="119"/>
      <c r="Q253" s="4"/>
      <c r="R253" s="137"/>
      <c r="S253" s="4"/>
      <c r="T253" s="137"/>
      <c r="U253" s="67"/>
      <c r="V253" s="67"/>
      <c r="W253" s="67"/>
      <c r="X253" s="67"/>
      <c r="Y253" s="67"/>
      <c r="Z253" s="67"/>
      <c r="AA253" s="67"/>
      <c r="AB253" s="67"/>
      <c r="AC253" s="67"/>
      <c r="AD253" s="67"/>
      <c r="AE253" s="67"/>
      <c r="AF253" s="67"/>
      <c r="AG253" s="67"/>
      <c r="AH253" s="67"/>
      <c r="AI253" s="67"/>
      <c r="AJ253" s="68"/>
      <c r="AK253" s="68"/>
      <c r="AL253" s="68"/>
      <c r="AM253" s="68"/>
      <c r="AN253" s="68"/>
    </row>
    <row r="254" spans="1:40" s="25" customFormat="1" x14ac:dyDescent="0.25">
      <c r="A254" s="4"/>
      <c r="B254" s="4"/>
      <c r="C254" s="4"/>
      <c r="D254" s="118"/>
      <c r="E254" s="9"/>
      <c r="F254" s="4"/>
      <c r="G254" s="137"/>
      <c r="H254" s="4"/>
      <c r="I254" s="4"/>
      <c r="J254" s="137"/>
      <c r="K254" s="4"/>
      <c r="L254" s="4"/>
      <c r="M254" s="4"/>
      <c r="N254" s="4"/>
      <c r="O254" s="4"/>
      <c r="P254" s="119"/>
      <c r="Q254" s="4"/>
      <c r="R254" s="137"/>
      <c r="S254" s="4"/>
      <c r="T254" s="137"/>
      <c r="U254" s="67"/>
      <c r="V254" s="67"/>
      <c r="W254" s="67"/>
      <c r="X254" s="67"/>
      <c r="Y254" s="67"/>
      <c r="Z254" s="67"/>
      <c r="AA254" s="67"/>
      <c r="AB254" s="67"/>
      <c r="AC254" s="67"/>
      <c r="AD254" s="67"/>
      <c r="AE254" s="67"/>
      <c r="AF254" s="67"/>
      <c r="AG254" s="67"/>
      <c r="AH254" s="67"/>
      <c r="AI254" s="67"/>
      <c r="AJ254" s="68"/>
      <c r="AK254" s="68"/>
      <c r="AL254" s="68"/>
      <c r="AM254" s="68"/>
      <c r="AN254" s="68"/>
    </row>
    <row r="255" spans="1:40" s="25" customFormat="1" x14ac:dyDescent="0.25">
      <c r="A255" s="4"/>
      <c r="B255" s="4"/>
      <c r="C255" s="4"/>
      <c r="D255" s="118"/>
      <c r="E255" s="9"/>
      <c r="F255" s="4"/>
      <c r="G255" s="137"/>
      <c r="H255" s="4"/>
      <c r="I255" s="4"/>
      <c r="J255" s="137"/>
      <c r="K255" s="4"/>
      <c r="L255" s="4"/>
      <c r="M255" s="4"/>
      <c r="N255" s="4"/>
      <c r="O255" s="4"/>
      <c r="P255" s="119"/>
      <c r="Q255" s="4"/>
      <c r="R255" s="137"/>
      <c r="S255" s="4"/>
      <c r="T255" s="137"/>
      <c r="U255" s="67"/>
      <c r="V255" s="67"/>
      <c r="W255" s="67"/>
      <c r="X255" s="67"/>
      <c r="Y255" s="67"/>
      <c r="Z255" s="67"/>
      <c r="AA255" s="67"/>
      <c r="AB255" s="67"/>
      <c r="AC255" s="67"/>
      <c r="AD255" s="67"/>
      <c r="AE255" s="67"/>
      <c r="AF255" s="67"/>
      <c r="AG255" s="67"/>
      <c r="AH255" s="67"/>
      <c r="AI255" s="67"/>
      <c r="AJ255" s="68"/>
      <c r="AK255" s="68"/>
      <c r="AL255" s="68"/>
      <c r="AM255" s="68"/>
      <c r="AN255" s="68"/>
    </row>
    <row r="256" spans="1:40" s="25" customFormat="1" x14ac:dyDescent="0.25">
      <c r="A256" s="4"/>
      <c r="B256" s="4"/>
      <c r="C256" s="4"/>
      <c r="D256" s="118"/>
      <c r="E256" s="9"/>
      <c r="F256" s="4"/>
      <c r="G256" s="137"/>
      <c r="H256" s="4"/>
      <c r="I256" s="4"/>
      <c r="J256" s="137"/>
      <c r="K256" s="4"/>
      <c r="L256" s="4"/>
      <c r="M256" s="4"/>
      <c r="N256" s="4"/>
      <c r="O256" s="4"/>
      <c r="P256" s="119"/>
      <c r="Q256" s="4"/>
      <c r="R256" s="137"/>
      <c r="S256" s="4"/>
      <c r="T256" s="137"/>
      <c r="U256" s="67"/>
      <c r="V256" s="67"/>
      <c r="W256" s="67"/>
      <c r="X256" s="67"/>
      <c r="Y256" s="67"/>
      <c r="Z256" s="67"/>
      <c r="AA256" s="67"/>
      <c r="AB256" s="67"/>
      <c r="AC256" s="67"/>
      <c r="AD256" s="67"/>
      <c r="AE256" s="67"/>
      <c r="AF256" s="67"/>
      <c r="AG256" s="67"/>
      <c r="AH256" s="67"/>
      <c r="AI256" s="67"/>
      <c r="AJ256" s="68"/>
      <c r="AK256" s="68"/>
      <c r="AL256" s="68"/>
      <c r="AM256" s="68"/>
      <c r="AN256" s="68"/>
    </row>
    <row r="257" spans="1:40" s="25" customFormat="1" x14ac:dyDescent="0.25">
      <c r="A257" s="4"/>
      <c r="B257" s="4"/>
      <c r="C257" s="4"/>
      <c r="D257" s="118"/>
      <c r="E257" s="9"/>
      <c r="F257" s="4"/>
      <c r="G257" s="137"/>
      <c r="H257" s="4"/>
      <c r="I257" s="4"/>
      <c r="J257" s="137"/>
      <c r="K257" s="4"/>
      <c r="L257" s="4"/>
      <c r="M257" s="4"/>
      <c r="N257" s="4"/>
      <c r="O257" s="4"/>
      <c r="P257" s="119"/>
      <c r="Q257" s="4"/>
      <c r="R257" s="137"/>
      <c r="S257" s="4"/>
      <c r="T257" s="137"/>
      <c r="U257" s="67"/>
      <c r="V257" s="67"/>
      <c r="W257" s="67"/>
      <c r="X257" s="67"/>
      <c r="Y257" s="67"/>
      <c r="Z257" s="67"/>
      <c r="AA257" s="67"/>
      <c r="AB257" s="67"/>
      <c r="AC257" s="67"/>
      <c r="AD257" s="67"/>
      <c r="AE257" s="67"/>
      <c r="AF257" s="67"/>
      <c r="AG257" s="67"/>
      <c r="AH257" s="67"/>
      <c r="AI257" s="67"/>
      <c r="AJ257" s="68"/>
      <c r="AK257" s="68"/>
      <c r="AL257" s="68"/>
      <c r="AM257" s="68"/>
      <c r="AN257" s="68"/>
    </row>
    <row r="258" spans="1:40" s="25" customFormat="1" x14ac:dyDescent="0.25">
      <c r="A258" s="4"/>
      <c r="B258" s="4"/>
      <c r="C258" s="4"/>
      <c r="D258" s="118"/>
      <c r="E258" s="9"/>
      <c r="F258" s="4"/>
      <c r="G258" s="137"/>
      <c r="H258" s="4"/>
      <c r="I258" s="4"/>
      <c r="J258" s="137"/>
      <c r="K258" s="4"/>
      <c r="L258" s="4"/>
      <c r="M258" s="4"/>
      <c r="N258" s="4"/>
      <c r="O258" s="4"/>
      <c r="P258" s="119"/>
      <c r="Q258" s="4"/>
      <c r="R258" s="137"/>
      <c r="S258" s="4"/>
      <c r="T258" s="137"/>
      <c r="U258" s="67"/>
      <c r="V258" s="67"/>
      <c r="W258" s="67"/>
      <c r="X258" s="67"/>
      <c r="Y258" s="67"/>
      <c r="Z258" s="67"/>
      <c r="AA258" s="67"/>
      <c r="AB258" s="67"/>
      <c r="AC258" s="67"/>
      <c r="AD258" s="67"/>
      <c r="AE258" s="67"/>
      <c r="AF258" s="67"/>
      <c r="AG258" s="67"/>
      <c r="AH258" s="67"/>
      <c r="AI258" s="67"/>
      <c r="AJ258" s="68"/>
      <c r="AK258" s="68"/>
      <c r="AL258" s="68"/>
      <c r="AM258" s="68"/>
      <c r="AN258" s="68"/>
    </row>
    <row r="259" spans="1:40" s="25" customFormat="1" x14ac:dyDescent="0.25">
      <c r="A259" s="4"/>
      <c r="B259" s="4"/>
      <c r="C259" s="4"/>
      <c r="D259" s="118"/>
      <c r="E259" s="9"/>
      <c r="F259" s="4"/>
      <c r="G259" s="137"/>
      <c r="H259" s="4"/>
      <c r="I259" s="4"/>
      <c r="J259" s="137"/>
      <c r="K259" s="4"/>
      <c r="L259" s="4"/>
      <c r="M259" s="4"/>
      <c r="N259" s="4"/>
      <c r="O259" s="4"/>
      <c r="P259" s="119"/>
      <c r="Q259" s="4"/>
      <c r="R259" s="137"/>
      <c r="S259" s="4"/>
      <c r="T259" s="137"/>
      <c r="U259" s="67"/>
      <c r="V259" s="67"/>
      <c r="W259" s="67"/>
      <c r="X259" s="67"/>
      <c r="Y259" s="67"/>
      <c r="Z259" s="67"/>
      <c r="AA259" s="67"/>
      <c r="AB259" s="67"/>
      <c r="AC259" s="67"/>
      <c r="AD259" s="67"/>
      <c r="AE259" s="67"/>
      <c r="AF259" s="67"/>
      <c r="AG259" s="67"/>
      <c r="AH259" s="67"/>
      <c r="AI259" s="67"/>
      <c r="AJ259" s="68"/>
      <c r="AK259" s="68"/>
      <c r="AL259" s="68"/>
      <c r="AM259" s="68"/>
      <c r="AN259" s="68"/>
    </row>
    <row r="260" spans="1:40" s="25" customFormat="1" x14ac:dyDescent="0.25">
      <c r="A260" s="4"/>
      <c r="B260" s="4"/>
      <c r="C260" s="4"/>
      <c r="D260" s="118"/>
      <c r="E260" s="9"/>
      <c r="F260" s="4"/>
      <c r="G260" s="137"/>
      <c r="H260" s="4"/>
      <c r="I260" s="4"/>
      <c r="J260" s="137"/>
      <c r="K260" s="4"/>
      <c r="L260" s="4"/>
      <c r="M260" s="4"/>
      <c r="N260" s="4"/>
      <c r="O260" s="4"/>
      <c r="P260" s="119"/>
      <c r="Q260" s="4"/>
      <c r="R260" s="137"/>
      <c r="S260" s="4"/>
      <c r="T260" s="137"/>
      <c r="U260" s="67"/>
      <c r="V260" s="67"/>
      <c r="W260" s="67"/>
      <c r="X260" s="67"/>
      <c r="Y260" s="67"/>
      <c r="Z260" s="67"/>
      <c r="AA260" s="67"/>
      <c r="AB260" s="67"/>
      <c r="AC260" s="67"/>
      <c r="AD260" s="67"/>
      <c r="AE260" s="67"/>
      <c r="AF260" s="67"/>
      <c r="AG260" s="67"/>
      <c r="AH260" s="67"/>
      <c r="AI260" s="67"/>
      <c r="AJ260" s="68"/>
      <c r="AK260" s="68"/>
      <c r="AL260" s="68"/>
      <c r="AM260" s="68"/>
      <c r="AN260" s="68"/>
    </row>
    <row r="261" spans="1:40" s="25" customFormat="1" x14ac:dyDescent="0.25">
      <c r="A261" s="4"/>
      <c r="B261" s="4"/>
      <c r="C261" s="4"/>
      <c r="D261" s="118"/>
      <c r="E261" s="9"/>
      <c r="F261" s="4"/>
      <c r="G261" s="137"/>
      <c r="H261" s="4"/>
      <c r="I261" s="4"/>
      <c r="J261" s="137"/>
      <c r="K261" s="4"/>
      <c r="L261" s="4"/>
      <c r="M261" s="4"/>
      <c r="N261" s="4"/>
      <c r="O261" s="4"/>
      <c r="P261" s="119"/>
      <c r="Q261" s="4"/>
      <c r="R261" s="137"/>
      <c r="S261" s="4"/>
      <c r="T261" s="137"/>
      <c r="U261" s="67"/>
      <c r="V261" s="67"/>
      <c r="W261" s="67"/>
      <c r="X261" s="67"/>
      <c r="Y261" s="67"/>
      <c r="Z261" s="67"/>
      <c r="AA261" s="67"/>
      <c r="AB261" s="67"/>
      <c r="AC261" s="67"/>
      <c r="AD261" s="67"/>
      <c r="AE261" s="67"/>
      <c r="AF261" s="67"/>
      <c r="AG261" s="67"/>
      <c r="AH261" s="67"/>
      <c r="AI261" s="67"/>
      <c r="AJ261" s="68"/>
      <c r="AK261" s="68"/>
      <c r="AL261" s="68"/>
      <c r="AM261" s="68"/>
      <c r="AN261" s="68"/>
    </row>
    <row r="262" spans="1:40" s="25" customFormat="1" x14ac:dyDescent="0.25">
      <c r="A262" s="4"/>
      <c r="B262" s="4"/>
      <c r="C262" s="4"/>
      <c r="D262" s="118"/>
      <c r="E262" s="9"/>
      <c r="F262" s="4"/>
      <c r="G262" s="137"/>
      <c r="H262" s="4"/>
      <c r="I262" s="4"/>
      <c r="J262" s="137"/>
      <c r="K262" s="4"/>
      <c r="L262" s="4"/>
      <c r="M262" s="4"/>
      <c r="N262" s="4"/>
      <c r="O262" s="4"/>
      <c r="P262" s="119"/>
      <c r="Q262" s="4"/>
      <c r="R262" s="137"/>
      <c r="S262" s="4"/>
      <c r="T262" s="137"/>
      <c r="U262" s="67"/>
      <c r="V262" s="67"/>
      <c r="W262" s="67"/>
      <c r="X262" s="67"/>
      <c r="Y262" s="67"/>
      <c r="Z262" s="67"/>
      <c r="AA262" s="67"/>
      <c r="AB262" s="67"/>
      <c r="AC262" s="67"/>
      <c r="AD262" s="67"/>
      <c r="AE262" s="67"/>
      <c r="AF262" s="67"/>
      <c r="AG262" s="67"/>
      <c r="AH262" s="67"/>
      <c r="AI262" s="67"/>
      <c r="AJ262" s="68"/>
      <c r="AK262" s="68"/>
      <c r="AL262" s="68"/>
      <c r="AM262" s="68"/>
      <c r="AN262" s="68"/>
    </row>
    <row r="263" spans="1:40" s="25" customFormat="1" x14ac:dyDescent="0.25">
      <c r="A263" s="4"/>
      <c r="B263" s="4"/>
      <c r="C263" s="4"/>
      <c r="D263" s="118"/>
      <c r="E263" s="9"/>
      <c r="F263" s="4"/>
      <c r="G263" s="137"/>
      <c r="H263" s="4"/>
      <c r="I263" s="4"/>
      <c r="J263" s="137"/>
      <c r="K263" s="4"/>
      <c r="L263" s="4"/>
      <c r="M263" s="4"/>
      <c r="N263" s="4"/>
      <c r="O263" s="4"/>
      <c r="P263" s="119"/>
      <c r="Q263" s="4"/>
      <c r="R263" s="137"/>
      <c r="S263" s="4"/>
      <c r="T263" s="137"/>
      <c r="U263" s="67"/>
      <c r="V263" s="67"/>
      <c r="W263" s="67"/>
      <c r="X263" s="67"/>
      <c r="Y263" s="67"/>
      <c r="Z263" s="67"/>
      <c r="AA263" s="67"/>
      <c r="AB263" s="67"/>
      <c r="AC263" s="67"/>
      <c r="AD263" s="67"/>
      <c r="AE263" s="67"/>
      <c r="AF263" s="67"/>
      <c r="AG263" s="67"/>
      <c r="AH263" s="67"/>
      <c r="AI263" s="67"/>
      <c r="AJ263" s="68"/>
      <c r="AK263" s="68"/>
      <c r="AL263" s="68"/>
      <c r="AM263" s="68"/>
      <c r="AN263" s="68"/>
    </row>
    <row r="264" spans="1:40" s="25" customFormat="1" x14ac:dyDescent="0.25">
      <c r="A264" s="4"/>
      <c r="B264" s="4"/>
      <c r="C264" s="4"/>
      <c r="D264" s="118"/>
      <c r="E264" s="9"/>
      <c r="F264" s="4"/>
      <c r="G264" s="137"/>
      <c r="H264" s="4"/>
      <c r="I264" s="4"/>
      <c r="J264" s="137"/>
      <c r="K264" s="4"/>
      <c r="L264" s="4"/>
      <c r="M264" s="4"/>
      <c r="N264" s="4"/>
      <c r="O264" s="4"/>
      <c r="P264" s="119"/>
      <c r="Q264" s="4"/>
      <c r="R264" s="137"/>
      <c r="S264" s="4"/>
      <c r="T264" s="137"/>
      <c r="U264" s="67"/>
      <c r="V264" s="67"/>
      <c r="W264" s="67"/>
      <c r="X264" s="67"/>
      <c r="Y264" s="67"/>
      <c r="Z264" s="67"/>
      <c r="AA264" s="67"/>
      <c r="AB264" s="67"/>
      <c r="AC264" s="67"/>
      <c r="AD264" s="67"/>
      <c r="AE264" s="67"/>
      <c r="AF264" s="67"/>
      <c r="AG264" s="67"/>
      <c r="AH264" s="67"/>
      <c r="AI264" s="67"/>
      <c r="AJ264" s="68"/>
      <c r="AK264" s="68"/>
      <c r="AL264" s="68"/>
      <c r="AM264" s="68"/>
      <c r="AN264" s="68"/>
    </row>
    <row r="265" spans="1:40" s="25" customFormat="1" x14ac:dyDescent="0.25">
      <c r="A265" s="4"/>
      <c r="B265" s="4"/>
      <c r="C265" s="4"/>
      <c r="D265" s="118"/>
      <c r="E265" s="9"/>
      <c r="F265" s="4"/>
      <c r="G265" s="137"/>
      <c r="H265" s="4"/>
      <c r="I265" s="4"/>
      <c r="J265" s="137"/>
      <c r="K265" s="4"/>
      <c r="L265" s="4"/>
      <c r="M265" s="4"/>
      <c r="N265" s="4"/>
      <c r="O265" s="4"/>
      <c r="P265" s="119"/>
      <c r="Q265" s="4"/>
      <c r="R265" s="137"/>
      <c r="S265" s="4"/>
      <c r="T265" s="137"/>
      <c r="U265" s="67"/>
      <c r="V265" s="67"/>
      <c r="W265" s="67"/>
      <c r="X265" s="67"/>
      <c r="Y265" s="67"/>
      <c r="Z265" s="67"/>
      <c r="AA265" s="67"/>
      <c r="AB265" s="67"/>
      <c r="AC265" s="67"/>
      <c r="AD265" s="67"/>
      <c r="AE265" s="67"/>
      <c r="AF265" s="67"/>
      <c r="AG265" s="67"/>
      <c r="AH265" s="67"/>
      <c r="AI265" s="67"/>
      <c r="AJ265" s="68"/>
      <c r="AK265" s="68"/>
      <c r="AL265" s="68"/>
      <c r="AM265" s="68"/>
      <c r="AN265" s="68"/>
    </row>
    <row r="266" spans="1:40" s="25" customFormat="1" x14ac:dyDescent="0.25">
      <c r="A266" s="4"/>
      <c r="B266" s="4"/>
      <c r="C266" s="4"/>
      <c r="D266" s="118"/>
      <c r="E266" s="9"/>
      <c r="F266" s="4"/>
      <c r="G266" s="137"/>
      <c r="H266" s="4"/>
      <c r="I266" s="4"/>
      <c r="J266" s="137"/>
      <c r="K266" s="4"/>
      <c r="L266" s="4"/>
      <c r="M266" s="4"/>
      <c r="N266" s="4"/>
      <c r="O266" s="4"/>
      <c r="P266" s="119"/>
      <c r="Q266" s="4"/>
      <c r="R266" s="137"/>
      <c r="S266" s="4"/>
      <c r="T266" s="137"/>
      <c r="U266" s="67"/>
      <c r="V266" s="67"/>
      <c r="W266" s="67"/>
      <c r="X266" s="67"/>
      <c r="Y266" s="67"/>
      <c r="Z266" s="67"/>
      <c r="AA266" s="67"/>
      <c r="AB266" s="67"/>
      <c r="AC266" s="67"/>
      <c r="AD266" s="67"/>
      <c r="AE266" s="67"/>
      <c r="AF266" s="67"/>
      <c r="AG266" s="67"/>
      <c r="AH266" s="67"/>
      <c r="AI266" s="67"/>
      <c r="AJ266" s="68"/>
      <c r="AK266" s="68"/>
      <c r="AL266" s="68"/>
      <c r="AM266" s="68"/>
      <c r="AN266" s="68"/>
    </row>
    <row r="267" spans="1:40" s="25" customFormat="1" x14ac:dyDescent="0.25">
      <c r="A267" s="4"/>
      <c r="B267" s="4"/>
      <c r="C267" s="4"/>
      <c r="D267" s="118"/>
      <c r="E267" s="9"/>
      <c r="F267" s="4"/>
      <c r="G267" s="137"/>
      <c r="H267" s="4"/>
      <c r="I267" s="4"/>
      <c r="J267" s="137"/>
      <c r="K267" s="4"/>
      <c r="L267" s="4"/>
      <c r="M267" s="4"/>
      <c r="N267" s="4"/>
      <c r="O267" s="4"/>
      <c r="P267" s="119"/>
      <c r="Q267" s="4"/>
      <c r="R267" s="137"/>
      <c r="S267" s="4"/>
      <c r="T267" s="137"/>
      <c r="U267" s="67"/>
      <c r="V267" s="67"/>
      <c r="W267" s="67"/>
      <c r="X267" s="67"/>
      <c r="Y267" s="67"/>
      <c r="Z267" s="67"/>
      <c r="AA267" s="67"/>
      <c r="AB267" s="67"/>
      <c r="AC267" s="67"/>
      <c r="AD267" s="67"/>
      <c r="AE267" s="67"/>
      <c r="AF267" s="67"/>
      <c r="AG267" s="67"/>
      <c r="AH267" s="67"/>
      <c r="AI267" s="67"/>
      <c r="AJ267" s="68"/>
      <c r="AK267" s="68"/>
      <c r="AL267" s="68"/>
      <c r="AM267" s="68"/>
      <c r="AN267" s="68"/>
    </row>
    <row r="268" spans="1:40" s="25" customFormat="1" x14ac:dyDescent="0.25">
      <c r="A268" s="4"/>
      <c r="B268" s="4"/>
      <c r="C268" s="4"/>
      <c r="D268" s="118"/>
      <c r="E268" s="9"/>
      <c r="F268" s="4"/>
      <c r="G268" s="137"/>
      <c r="H268" s="4"/>
      <c r="I268" s="4"/>
      <c r="J268" s="137"/>
      <c r="K268" s="4"/>
      <c r="L268" s="4"/>
      <c r="M268" s="4"/>
      <c r="N268" s="4"/>
      <c r="O268" s="4"/>
      <c r="P268" s="119"/>
      <c r="Q268" s="4"/>
      <c r="R268" s="137"/>
      <c r="S268" s="4"/>
      <c r="T268" s="137"/>
      <c r="U268" s="67"/>
      <c r="V268" s="67"/>
      <c r="W268" s="67"/>
      <c r="X268" s="67"/>
      <c r="Y268" s="67"/>
      <c r="Z268" s="67"/>
      <c r="AA268" s="67"/>
      <c r="AB268" s="67"/>
      <c r="AC268" s="67"/>
      <c r="AD268" s="67"/>
      <c r="AE268" s="67"/>
      <c r="AF268" s="67"/>
      <c r="AG268" s="67"/>
      <c r="AH268" s="67"/>
      <c r="AI268" s="67"/>
      <c r="AJ268" s="68"/>
      <c r="AK268" s="68"/>
      <c r="AL268" s="68"/>
      <c r="AM268" s="68"/>
      <c r="AN268" s="68"/>
    </row>
    <row r="269" spans="1:40" s="25" customFormat="1" x14ac:dyDescent="0.25">
      <c r="A269" s="4"/>
      <c r="B269" s="4"/>
      <c r="C269" s="4"/>
      <c r="D269" s="118"/>
      <c r="E269" s="9"/>
      <c r="F269" s="4"/>
      <c r="G269" s="137"/>
      <c r="H269" s="4"/>
      <c r="I269" s="4"/>
      <c r="J269" s="137"/>
      <c r="K269" s="4"/>
      <c r="L269" s="4"/>
      <c r="M269" s="4"/>
      <c r="N269" s="4"/>
      <c r="O269" s="4"/>
      <c r="P269" s="119"/>
      <c r="Q269" s="4"/>
      <c r="R269" s="137"/>
      <c r="S269" s="4"/>
      <c r="T269" s="137"/>
      <c r="U269" s="67"/>
      <c r="V269" s="67"/>
      <c r="W269" s="67"/>
      <c r="X269" s="67"/>
      <c r="Y269" s="67"/>
      <c r="Z269" s="67"/>
      <c r="AA269" s="67"/>
      <c r="AB269" s="67"/>
      <c r="AC269" s="67"/>
      <c r="AD269" s="67"/>
      <c r="AE269" s="67"/>
      <c r="AF269" s="67"/>
      <c r="AG269" s="67"/>
      <c r="AH269" s="67"/>
      <c r="AI269" s="67"/>
      <c r="AJ269" s="68"/>
      <c r="AK269" s="68"/>
      <c r="AL269" s="68"/>
      <c r="AM269" s="68"/>
      <c r="AN269" s="68"/>
    </row>
    <row r="270" spans="1:40" s="25" customFormat="1" x14ac:dyDescent="0.25">
      <c r="A270" s="4"/>
      <c r="B270" s="4"/>
      <c r="C270" s="4"/>
      <c r="D270" s="118"/>
      <c r="E270" s="9"/>
      <c r="F270" s="4"/>
      <c r="G270" s="137"/>
      <c r="H270" s="4"/>
      <c r="I270" s="4"/>
      <c r="J270" s="137"/>
      <c r="K270" s="4"/>
      <c r="L270" s="4"/>
      <c r="M270" s="4"/>
      <c r="N270" s="4"/>
      <c r="O270" s="4"/>
      <c r="P270" s="119"/>
      <c r="Q270" s="4"/>
      <c r="R270" s="137"/>
      <c r="S270" s="4"/>
      <c r="T270" s="137"/>
      <c r="U270" s="67"/>
      <c r="V270" s="67"/>
      <c r="W270" s="67"/>
      <c r="X270" s="67"/>
      <c r="Y270" s="67"/>
      <c r="Z270" s="67"/>
      <c r="AA270" s="67"/>
      <c r="AB270" s="67"/>
      <c r="AC270" s="67"/>
      <c r="AD270" s="67"/>
      <c r="AE270" s="67"/>
      <c r="AF270" s="67"/>
      <c r="AG270" s="67"/>
      <c r="AH270" s="67"/>
      <c r="AI270" s="67"/>
      <c r="AJ270" s="68"/>
      <c r="AK270" s="68"/>
      <c r="AL270" s="68"/>
      <c r="AM270" s="68"/>
      <c r="AN270" s="68"/>
    </row>
    <row r="271" spans="1:40" s="25" customFormat="1" x14ac:dyDescent="0.25">
      <c r="A271" s="4"/>
      <c r="B271" s="4"/>
      <c r="C271" s="4"/>
      <c r="D271" s="118"/>
      <c r="E271" s="9"/>
      <c r="F271" s="4"/>
      <c r="G271" s="137"/>
      <c r="H271" s="4"/>
      <c r="I271" s="4"/>
      <c r="J271" s="137"/>
      <c r="K271" s="4"/>
      <c r="L271" s="4"/>
      <c r="M271" s="4"/>
      <c r="N271" s="4"/>
      <c r="O271" s="4"/>
      <c r="P271" s="119"/>
      <c r="Q271" s="4"/>
      <c r="R271" s="137"/>
      <c r="S271" s="4"/>
      <c r="T271" s="137"/>
      <c r="U271" s="67"/>
      <c r="V271" s="67"/>
      <c r="W271" s="67"/>
      <c r="X271" s="67"/>
      <c r="Y271" s="67"/>
      <c r="Z271" s="67"/>
      <c r="AA271" s="67"/>
      <c r="AB271" s="67"/>
      <c r="AC271" s="67"/>
      <c r="AD271" s="67"/>
      <c r="AE271" s="67"/>
      <c r="AF271" s="67"/>
      <c r="AG271" s="67"/>
      <c r="AH271" s="67"/>
      <c r="AI271" s="67"/>
      <c r="AJ271" s="68"/>
      <c r="AK271" s="68"/>
      <c r="AL271" s="68"/>
      <c r="AM271" s="68"/>
      <c r="AN271" s="68"/>
    </row>
    <row r="272" spans="1:40" s="25" customFormat="1" x14ac:dyDescent="0.25">
      <c r="A272" s="4"/>
      <c r="B272" s="4"/>
      <c r="C272" s="4"/>
      <c r="D272" s="118"/>
      <c r="E272" s="9"/>
      <c r="F272" s="4"/>
      <c r="G272" s="137"/>
      <c r="H272" s="4"/>
      <c r="I272" s="4"/>
      <c r="J272" s="137"/>
      <c r="K272" s="4"/>
      <c r="L272" s="4"/>
      <c r="M272" s="4"/>
      <c r="N272" s="4"/>
      <c r="O272" s="4"/>
      <c r="P272" s="119"/>
      <c r="Q272" s="4"/>
      <c r="R272" s="137"/>
      <c r="S272" s="4"/>
      <c r="T272" s="137"/>
      <c r="U272" s="67"/>
      <c r="V272" s="67"/>
      <c r="W272" s="67"/>
      <c r="X272" s="67"/>
      <c r="Y272" s="67"/>
      <c r="Z272" s="67"/>
      <c r="AA272" s="67"/>
      <c r="AB272" s="67"/>
      <c r="AC272" s="67"/>
      <c r="AD272" s="67"/>
      <c r="AE272" s="67"/>
      <c r="AF272" s="67"/>
      <c r="AG272" s="67"/>
      <c r="AH272" s="67"/>
      <c r="AI272" s="67"/>
      <c r="AJ272" s="68"/>
      <c r="AK272" s="68"/>
      <c r="AL272" s="68"/>
      <c r="AM272" s="68"/>
      <c r="AN272" s="68"/>
    </row>
    <row r="273" spans="1:40" s="25" customFormat="1" x14ac:dyDescent="0.25">
      <c r="A273" s="4"/>
      <c r="B273" s="4"/>
      <c r="C273" s="4"/>
      <c r="D273" s="118"/>
      <c r="E273" s="9"/>
      <c r="F273" s="4"/>
      <c r="G273" s="137"/>
      <c r="H273" s="4"/>
      <c r="I273" s="4"/>
      <c r="J273" s="137"/>
      <c r="K273" s="4"/>
      <c r="L273" s="4"/>
      <c r="M273" s="4"/>
      <c r="N273" s="4"/>
      <c r="O273" s="4"/>
      <c r="P273" s="119"/>
      <c r="Q273" s="4"/>
      <c r="R273" s="137"/>
      <c r="S273" s="4"/>
      <c r="T273" s="137"/>
      <c r="U273" s="67"/>
      <c r="V273" s="67"/>
      <c r="W273" s="67"/>
      <c r="X273" s="67"/>
      <c r="Y273" s="67"/>
      <c r="Z273" s="67"/>
      <c r="AA273" s="67"/>
      <c r="AB273" s="67"/>
      <c r="AC273" s="67"/>
      <c r="AD273" s="67"/>
      <c r="AE273" s="67"/>
      <c r="AF273" s="67"/>
      <c r="AG273" s="67"/>
      <c r="AH273" s="67"/>
      <c r="AI273" s="67"/>
      <c r="AJ273" s="68"/>
      <c r="AK273" s="68"/>
      <c r="AL273" s="68"/>
      <c r="AM273" s="68"/>
      <c r="AN273" s="68"/>
    </row>
    <row r="274" spans="1:40" s="25" customFormat="1" x14ac:dyDescent="0.25">
      <c r="A274" s="4"/>
      <c r="B274" s="4"/>
      <c r="C274" s="4"/>
      <c r="D274" s="118"/>
      <c r="E274" s="9"/>
      <c r="F274" s="4"/>
      <c r="G274" s="137"/>
      <c r="H274" s="4"/>
      <c r="I274" s="4"/>
      <c r="J274" s="137"/>
      <c r="K274" s="4"/>
      <c r="L274" s="4"/>
      <c r="M274" s="4"/>
      <c r="N274" s="4"/>
      <c r="O274" s="4"/>
      <c r="P274" s="119"/>
      <c r="Q274" s="4"/>
      <c r="R274" s="137"/>
      <c r="S274" s="4"/>
      <c r="T274" s="137"/>
      <c r="U274" s="67"/>
      <c r="V274" s="67"/>
      <c r="W274" s="67"/>
      <c r="X274" s="67"/>
      <c r="Y274" s="67"/>
      <c r="Z274" s="67"/>
      <c r="AA274" s="67"/>
      <c r="AB274" s="67"/>
      <c r="AC274" s="67"/>
      <c r="AD274" s="67"/>
      <c r="AE274" s="67"/>
      <c r="AF274" s="67"/>
      <c r="AG274" s="67"/>
      <c r="AH274" s="67"/>
      <c r="AI274" s="67"/>
      <c r="AJ274" s="68"/>
      <c r="AK274" s="68"/>
      <c r="AL274" s="68"/>
      <c r="AM274" s="68"/>
      <c r="AN274" s="68"/>
    </row>
    <row r="275" spans="1:40" s="25" customFormat="1" x14ac:dyDescent="0.25">
      <c r="A275" s="4"/>
      <c r="B275" s="4"/>
      <c r="C275" s="4"/>
      <c r="D275" s="118"/>
      <c r="E275" s="9"/>
      <c r="F275" s="4"/>
      <c r="G275" s="137"/>
      <c r="H275" s="4"/>
      <c r="I275" s="4"/>
      <c r="J275" s="137"/>
      <c r="K275" s="4"/>
      <c r="L275" s="4"/>
      <c r="M275" s="4"/>
      <c r="N275" s="4"/>
      <c r="O275" s="4"/>
      <c r="P275" s="119"/>
      <c r="Q275" s="4"/>
      <c r="R275" s="137"/>
      <c r="S275" s="4"/>
      <c r="T275" s="137"/>
      <c r="U275" s="67"/>
      <c r="V275" s="67"/>
      <c r="W275" s="67"/>
      <c r="X275" s="67"/>
      <c r="Y275" s="67"/>
      <c r="Z275" s="67"/>
      <c r="AA275" s="67"/>
      <c r="AB275" s="67"/>
      <c r="AC275" s="67"/>
      <c r="AD275" s="67"/>
      <c r="AE275" s="67"/>
      <c r="AF275" s="67"/>
      <c r="AG275" s="67"/>
      <c r="AH275" s="67"/>
      <c r="AI275" s="67"/>
      <c r="AJ275" s="68"/>
      <c r="AK275" s="68"/>
      <c r="AL275" s="68"/>
      <c r="AM275" s="68"/>
      <c r="AN275" s="68"/>
    </row>
    <row r="276" spans="1:40" s="25" customFormat="1" x14ac:dyDescent="0.25">
      <c r="A276" s="4"/>
      <c r="B276" s="4"/>
      <c r="C276" s="4"/>
      <c r="D276" s="118"/>
      <c r="E276" s="9"/>
      <c r="F276" s="4"/>
      <c r="G276" s="137"/>
      <c r="H276" s="4"/>
      <c r="I276" s="4"/>
      <c r="J276" s="137"/>
      <c r="K276" s="4"/>
      <c r="L276" s="4"/>
      <c r="M276" s="4"/>
      <c r="N276" s="4"/>
      <c r="O276" s="4"/>
      <c r="P276" s="119"/>
      <c r="Q276" s="4"/>
      <c r="R276" s="137"/>
      <c r="S276" s="4"/>
      <c r="T276" s="137"/>
      <c r="U276" s="67"/>
      <c r="V276" s="67"/>
      <c r="W276" s="67"/>
      <c r="X276" s="67"/>
      <c r="Y276" s="67"/>
      <c r="Z276" s="67"/>
      <c r="AA276" s="67"/>
      <c r="AB276" s="67"/>
      <c r="AC276" s="67"/>
      <c r="AD276" s="67"/>
      <c r="AE276" s="67"/>
      <c r="AF276" s="67"/>
      <c r="AG276" s="67"/>
      <c r="AH276" s="67"/>
      <c r="AI276" s="67"/>
      <c r="AJ276" s="68"/>
      <c r="AK276" s="68"/>
      <c r="AL276" s="68"/>
      <c r="AM276" s="68"/>
      <c r="AN276" s="68"/>
    </row>
    <row r="277" spans="1:40" s="25" customFormat="1" x14ac:dyDescent="0.25">
      <c r="A277" s="4"/>
      <c r="B277" s="4"/>
      <c r="C277" s="4"/>
      <c r="D277" s="118"/>
      <c r="E277" s="9"/>
      <c r="F277" s="4"/>
      <c r="G277" s="137"/>
      <c r="H277" s="4"/>
      <c r="I277" s="4"/>
      <c r="J277" s="137"/>
      <c r="K277" s="4"/>
      <c r="L277" s="4"/>
      <c r="M277" s="4"/>
      <c r="N277" s="4"/>
      <c r="O277" s="4"/>
      <c r="P277" s="119"/>
      <c r="Q277" s="4"/>
      <c r="R277" s="137"/>
      <c r="S277" s="4"/>
      <c r="T277" s="137"/>
      <c r="U277" s="67"/>
      <c r="V277" s="67"/>
      <c r="W277" s="67"/>
      <c r="X277" s="67"/>
      <c r="Y277" s="67"/>
      <c r="Z277" s="67"/>
      <c r="AA277" s="67"/>
      <c r="AB277" s="67"/>
      <c r="AC277" s="67"/>
      <c r="AD277" s="67"/>
      <c r="AE277" s="67"/>
      <c r="AF277" s="67"/>
      <c r="AG277" s="67"/>
      <c r="AH277" s="67"/>
      <c r="AI277" s="67"/>
      <c r="AJ277" s="68"/>
      <c r="AK277" s="68"/>
      <c r="AL277" s="68"/>
      <c r="AM277" s="68"/>
      <c r="AN277" s="68"/>
    </row>
    <row r="278" spans="1:40" s="25" customFormat="1" x14ac:dyDescent="0.25">
      <c r="A278" s="4"/>
      <c r="B278" s="4"/>
      <c r="C278" s="4"/>
      <c r="D278" s="118"/>
      <c r="E278" s="9"/>
      <c r="F278" s="4"/>
      <c r="G278" s="137"/>
      <c r="H278" s="4"/>
      <c r="I278" s="4"/>
      <c r="J278" s="137"/>
      <c r="K278" s="4"/>
      <c r="L278" s="4"/>
      <c r="M278" s="4"/>
      <c r="N278" s="4"/>
      <c r="O278" s="4"/>
      <c r="P278" s="119"/>
      <c r="Q278" s="4"/>
      <c r="R278" s="137"/>
      <c r="S278" s="4"/>
      <c r="T278" s="137"/>
      <c r="U278" s="67"/>
      <c r="V278" s="67"/>
      <c r="W278" s="67"/>
      <c r="X278" s="67"/>
      <c r="Y278" s="67"/>
      <c r="Z278" s="67"/>
      <c r="AA278" s="67"/>
      <c r="AB278" s="67"/>
      <c r="AC278" s="67"/>
      <c r="AD278" s="67"/>
      <c r="AE278" s="67"/>
      <c r="AF278" s="67"/>
      <c r="AG278" s="67"/>
      <c r="AH278" s="67"/>
      <c r="AI278" s="67"/>
      <c r="AJ278" s="68"/>
      <c r="AK278" s="68"/>
      <c r="AL278" s="68"/>
      <c r="AM278" s="68"/>
      <c r="AN278" s="68"/>
    </row>
    <row r="279" spans="1:40" s="25" customFormat="1" x14ac:dyDescent="0.25">
      <c r="A279" s="4"/>
      <c r="B279" s="4"/>
      <c r="C279" s="4"/>
      <c r="D279" s="118"/>
      <c r="E279" s="9"/>
      <c r="F279" s="4"/>
      <c r="G279" s="137"/>
      <c r="H279" s="4"/>
      <c r="I279" s="4"/>
      <c r="J279" s="137"/>
      <c r="K279" s="4"/>
      <c r="L279" s="4"/>
      <c r="M279" s="4"/>
      <c r="N279" s="4"/>
      <c r="O279" s="4"/>
      <c r="P279" s="119"/>
      <c r="Q279" s="4"/>
      <c r="R279" s="137"/>
      <c r="S279" s="4"/>
      <c r="T279" s="137"/>
      <c r="U279" s="67"/>
      <c r="V279" s="67"/>
      <c r="W279" s="67"/>
      <c r="X279" s="67"/>
      <c r="Y279" s="67"/>
      <c r="Z279" s="67"/>
      <c r="AA279" s="67"/>
      <c r="AB279" s="67"/>
      <c r="AC279" s="67"/>
      <c r="AD279" s="67"/>
      <c r="AE279" s="67"/>
      <c r="AF279" s="67"/>
      <c r="AG279" s="67"/>
      <c r="AH279" s="67"/>
      <c r="AI279" s="67"/>
      <c r="AJ279" s="68"/>
      <c r="AK279" s="68"/>
      <c r="AL279" s="68"/>
      <c r="AM279" s="68"/>
      <c r="AN279" s="68"/>
    </row>
    <row r="280" spans="1:40" s="25" customFormat="1" x14ac:dyDescent="0.25">
      <c r="A280" s="4"/>
      <c r="B280" s="4"/>
      <c r="C280" s="4"/>
      <c r="D280" s="118"/>
      <c r="E280" s="9"/>
      <c r="F280" s="4"/>
      <c r="G280" s="137"/>
      <c r="H280" s="4"/>
      <c r="I280" s="4"/>
      <c r="J280" s="137"/>
      <c r="K280" s="4"/>
      <c r="L280" s="4"/>
      <c r="M280" s="4"/>
      <c r="N280" s="4"/>
      <c r="O280" s="4"/>
      <c r="P280" s="119"/>
      <c r="Q280" s="4"/>
      <c r="R280" s="137"/>
      <c r="S280" s="4"/>
      <c r="T280" s="137"/>
      <c r="U280" s="67"/>
      <c r="V280" s="67"/>
      <c r="W280" s="67"/>
      <c r="X280" s="67"/>
      <c r="Y280" s="67"/>
      <c r="Z280" s="67"/>
      <c r="AA280" s="67"/>
      <c r="AB280" s="67"/>
      <c r="AC280" s="67"/>
      <c r="AD280" s="67"/>
      <c r="AE280" s="67"/>
      <c r="AF280" s="67"/>
      <c r="AG280" s="67"/>
      <c r="AH280" s="67"/>
      <c r="AI280" s="67"/>
      <c r="AJ280" s="68"/>
      <c r="AK280" s="68"/>
      <c r="AL280" s="68"/>
      <c r="AM280" s="68"/>
      <c r="AN280" s="68"/>
    </row>
    <row r="281" spans="1:40" s="25" customFormat="1" x14ac:dyDescent="0.25">
      <c r="A281" s="4"/>
      <c r="B281" s="4"/>
      <c r="C281" s="4"/>
      <c r="D281" s="118"/>
      <c r="E281" s="9"/>
      <c r="F281" s="4"/>
      <c r="G281" s="137"/>
      <c r="H281" s="4"/>
      <c r="I281" s="4"/>
      <c r="J281" s="137"/>
      <c r="K281" s="4"/>
      <c r="L281" s="4"/>
      <c r="M281" s="4"/>
      <c r="N281" s="4"/>
      <c r="O281" s="4"/>
      <c r="P281" s="119"/>
      <c r="Q281" s="4"/>
      <c r="R281" s="137"/>
      <c r="S281" s="4"/>
      <c r="T281" s="137"/>
      <c r="U281" s="67"/>
      <c r="V281" s="67"/>
      <c r="W281" s="67"/>
      <c r="X281" s="67"/>
      <c r="Y281" s="67"/>
      <c r="Z281" s="67"/>
      <c r="AA281" s="67"/>
      <c r="AB281" s="67"/>
      <c r="AC281" s="67"/>
      <c r="AD281" s="67"/>
      <c r="AE281" s="67"/>
      <c r="AF281" s="67"/>
      <c r="AG281" s="67"/>
      <c r="AH281" s="67"/>
      <c r="AI281" s="67"/>
      <c r="AJ281" s="68"/>
      <c r="AK281" s="68"/>
      <c r="AL281" s="68"/>
      <c r="AM281" s="68"/>
      <c r="AN281" s="68"/>
    </row>
    <row r="282" spans="1:40" s="25" customFormat="1" x14ac:dyDescent="0.25">
      <c r="A282" s="4"/>
      <c r="B282" s="4"/>
      <c r="C282" s="4"/>
      <c r="D282" s="118"/>
      <c r="E282" s="9"/>
      <c r="F282" s="4"/>
      <c r="G282" s="137"/>
      <c r="H282" s="4"/>
      <c r="I282" s="4"/>
      <c r="J282" s="137"/>
      <c r="K282" s="4"/>
      <c r="L282" s="4"/>
      <c r="M282" s="4"/>
      <c r="N282" s="4"/>
      <c r="O282" s="4"/>
      <c r="P282" s="119"/>
      <c r="Q282" s="4"/>
      <c r="R282" s="137"/>
      <c r="S282" s="4"/>
      <c r="T282" s="137"/>
      <c r="U282" s="67"/>
      <c r="V282" s="67"/>
      <c r="W282" s="67"/>
      <c r="X282" s="67"/>
      <c r="Y282" s="67"/>
      <c r="Z282" s="67"/>
      <c r="AA282" s="67"/>
      <c r="AB282" s="67"/>
      <c r="AC282" s="67"/>
      <c r="AD282" s="67"/>
      <c r="AE282" s="67"/>
      <c r="AF282" s="67"/>
      <c r="AG282" s="67"/>
      <c r="AH282" s="67"/>
      <c r="AI282" s="67"/>
      <c r="AJ282" s="68"/>
      <c r="AK282" s="68"/>
      <c r="AL282" s="68"/>
      <c r="AM282" s="68"/>
      <c r="AN282" s="68"/>
    </row>
    <row r="283" spans="1:40" s="25" customFormat="1" x14ac:dyDescent="0.25">
      <c r="A283" s="4"/>
      <c r="B283" s="4"/>
      <c r="C283" s="4"/>
      <c r="D283" s="118"/>
      <c r="E283" s="9"/>
      <c r="F283" s="4"/>
      <c r="G283" s="137"/>
      <c r="H283" s="4"/>
      <c r="I283" s="4"/>
      <c r="J283" s="137"/>
      <c r="K283" s="4"/>
      <c r="L283" s="4"/>
      <c r="M283" s="4"/>
      <c r="N283" s="4"/>
      <c r="O283" s="4"/>
      <c r="P283" s="119"/>
      <c r="Q283" s="4"/>
      <c r="R283" s="137"/>
      <c r="S283" s="4"/>
      <c r="T283" s="137"/>
      <c r="U283" s="67"/>
      <c r="V283" s="67"/>
      <c r="W283" s="67"/>
      <c r="X283" s="67"/>
      <c r="Y283" s="67"/>
      <c r="Z283" s="67"/>
      <c r="AA283" s="67"/>
      <c r="AB283" s="67"/>
      <c r="AC283" s="67"/>
      <c r="AD283" s="67"/>
      <c r="AE283" s="67"/>
      <c r="AF283" s="67"/>
      <c r="AG283" s="67"/>
      <c r="AH283" s="67"/>
      <c r="AI283" s="67"/>
      <c r="AJ283" s="68"/>
      <c r="AK283" s="68"/>
      <c r="AL283" s="68"/>
      <c r="AM283" s="68"/>
      <c r="AN283" s="68"/>
    </row>
    <row r="284" spans="1:40" s="25" customFormat="1" x14ac:dyDescent="0.25">
      <c r="A284" s="4"/>
      <c r="B284" s="4"/>
      <c r="C284" s="4"/>
      <c r="D284" s="118"/>
      <c r="E284" s="9"/>
      <c r="F284" s="4"/>
      <c r="G284" s="137"/>
      <c r="H284" s="4"/>
      <c r="I284" s="4"/>
      <c r="J284" s="137"/>
      <c r="K284" s="4"/>
      <c r="L284" s="4"/>
      <c r="M284" s="4"/>
      <c r="N284" s="4"/>
      <c r="O284" s="4"/>
      <c r="P284" s="119"/>
      <c r="Q284" s="4"/>
      <c r="R284" s="137"/>
      <c r="S284" s="4"/>
      <c r="T284" s="137"/>
      <c r="U284" s="67"/>
      <c r="V284" s="67"/>
      <c r="W284" s="67"/>
      <c r="X284" s="67"/>
      <c r="Y284" s="67"/>
      <c r="Z284" s="67"/>
      <c r="AA284" s="67"/>
      <c r="AB284" s="67"/>
      <c r="AC284" s="67"/>
      <c r="AD284" s="67"/>
      <c r="AE284" s="67"/>
      <c r="AF284" s="67"/>
      <c r="AG284" s="67"/>
      <c r="AH284" s="67"/>
      <c r="AI284" s="67"/>
      <c r="AJ284" s="68"/>
      <c r="AK284" s="68"/>
      <c r="AL284" s="68"/>
      <c r="AM284" s="68"/>
      <c r="AN284" s="68"/>
    </row>
    <row r="285" spans="1:40" s="25" customFormat="1" x14ac:dyDescent="0.25">
      <c r="A285" s="4"/>
      <c r="B285" s="4"/>
      <c r="C285" s="4"/>
      <c r="D285" s="118"/>
      <c r="E285" s="9"/>
      <c r="F285" s="4"/>
      <c r="G285" s="137"/>
      <c r="H285" s="4"/>
      <c r="I285" s="4"/>
      <c r="J285" s="137"/>
      <c r="K285" s="4"/>
      <c r="L285" s="4"/>
      <c r="M285" s="4"/>
      <c r="N285" s="4"/>
      <c r="O285" s="4"/>
      <c r="P285" s="119"/>
      <c r="Q285" s="4"/>
      <c r="R285" s="137"/>
      <c r="S285" s="4"/>
      <c r="T285" s="137"/>
      <c r="U285" s="67"/>
      <c r="V285" s="67"/>
      <c r="W285" s="67"/>
      <c r="X285" s="67"/>
      <c r="Y285" s="67"/>
      <c r="Z285" s="67"/>
      <c r="AA285" s="67"/>
      <c r="AB285" s="67"/>
      <c r="AC285" s="67"/>
      <c r="AD285" s="67"/>
      <c r="AE285" s="67"/>
      <c r="AF285" s="67"/>
      <c r="AG285" s="67"/>
      <c r="AH285" s="67"/>
      <c r="AI285" s="67"/>
      <c r="AJ285" s="68"/>
      <c r="AK285" s="68"/>
      <c r="AL285" s="68"/>
      <c r="AM285" s="68"/>
      <c r="AN285" s="68"/>
    </row>
    <row r="286" spans="1:40" s="25" customFormat="1" x14ac:dyDescent="0.25">
      <c r="A286" s="4"/>
      <c r="B286" s="4"/>
      <c r="C286" s="4"/>
      <c r="D286" s="118"/>
      <c r="E286" s="9"/>
      <c r="F286" s="4"/>
      <c r="G286" s="137"/>
      <c r="H286" s="4"/>
      <c r="I286" s="4"/>
      <c r="J286" s="137"/>
      <c r="K286" s="4"/>
      <c r="L286" s="4"/>
      <c r="M286" s="4"/>
      <c r="N286" s="4"/>
      <c r="O286" s="4"/>
      <c r="P286" s="119"/>
      <c r="Q286" s="4"/>
      <c r="R286" s="137"/>
      <c r="S286" s="4"/>
      <c r="T286" s="137"/>
      <c r="U286" s="67"/>
      <c r="V286" s="67"/>
      <c r="W286" s="67"/>
      <c r="X286" s="67"/>
      <c r="Y286" s="67"/>
      <c r="Z286" s="67"/>
      <c r="AA286" s="67"/>
      <c r="AB286" s="67"/>
      <c r="AC286" s="67"/>
      <c r="AD286" s="67"/>
      <c r="AE286" s="67"/>
      <c r="AF286" s="67"/>
      <c r="AG286" s="67"/>
      <c r="AH286" s="67"/>
      <c r="AI286" s="67"/>
      <c r="AJ286" s="68"/>
      <c r="AK286" s="68"/>
      <c r="AL286" s="68"/>
      <c r="AM286" s="68"/>
      <c r="AN286" s="68"/>
    </row>
    <row r="287" spans="1:40" s="25" customFormat="1" x14ac:dyDescent="0.25">
      <c r="A287" s="4"/>
      <c r="B287" s="4"/>
      <c r="C287" s="4"/>
      <c r="D287" s="118"/>
      <c r="E287" s="9"/>
      <c r="F287" s="4"/>
      <c r="G287" s="137"/>
      <c r="H287" s="4"/>
      <c r="I287" s="4"/>
      <c r="J287" s="137"/>
      <c r="K287" s="4"/>
      <c r="L287" s="4"/>
      <c r="M287" s="4"/>
      <c r="N287" s="4"/>
      <c r="O287" s="4"/>
      <c r="P287" s="119"/>
      <c r="Q287" s="4"/>
      <c r="R287" s="137"/>
      <c r="S287" s="4"/>
      <c r="T287" s="137"/>
      <c r="U287" s="67"/>
      <c r="V287" s="67"/>
      <c r="W287" s="67"/>
      <c r="X287" s="67"/>
      <c r="Y287" s="67"/>
      <c r="Z287" s="67"/>
      <c r="AA287" s="67"/>
      <c r="AB287" s="67"/>
      <c r="AC287" s="67"/>
      <c r="AD287" s="67"/>
      <c r="AE287" s="67"/>
      <c r="AF287" s="67"/>
      <c r="AG287" s="67"/>
      <c r="AH287" s="67"/>
      <c r="AI287" s="67"/>
      <c r="AJ287" s="68"/>
      <c r="AK287" s="68"/>
      <c r="AL287" s="68"/>
      <c r="AM287" s="68"/>
      <c r="AN287" s="68"/>
    </row>
    <row r="288" spans="1:40" s="25" customFormat="1" x14ac:dyDescent="0.25">
      <c r="A288" s="4"/>
      <c r="B288" s="4"/>
      <c r="C288" s="4"/>
      <c r="D288" s="118"/>
      <c r="E288" s="9"/>
      <c r="F288" s="4"/>
      <c r="G288" s="137"/>
      <c r="H288" s="4"/>
      <c r="I288" s="4"/>
      <c r="J288" s="137"/>
      <c r="K288" s="4"/>
      <c r="L288" s="4"/>
      <c r="M288" s="4"/>
      <c r="N288" s="4"/>
      <c r="O288" s="4"/>
      <c r="P288" s="119"/>
      <c r="Q288" s="4"/>
      <c r="R288" s="137"/>
      <c r="S288" s="4"/>
      <c r="T288" s="137"/>
      <c r="U288" s="67"/>
      <c r="V288" s="67"/>
      <c r="W288" s="67"/>
      <c r="X288" s="67"/>
      <c r="Y288" s="67"/>
      <c r="Z288" s="67"/>
      <c r="AA288" s="67"/>
      <c r="AB288" s="67"/>
      <c r="AC288" s="67"/>
      <c r="AD288" s="67"/>
      <c r="AE288" s="67"/>
      <c r="AF288" s="67"/>
      <c r="AG288" s="67"/>
      <c r="AH288" s="67"/>
      <c r="AI288" s="67"/>
      <c r="AJ288" s="68"/>
      <c r="AK288" s="68"/>
      <c r="AL288" s="68"/>
      <c r="AM288" s="68"/>
      <c r="AN288" s="68"/>
    </row>
    <row r="289" spans="1:40" s="25" customFormat="1" x14ac:dyDescent="0.25">
      <c r="A289" s="4"/>
      <c r="B289" s="4"/>
      <c r="C289" s="4"/>
      <c r="D289" s="118"/>
      <c r="E289" s="9"/>
      <c r="F289" s="4"/>
      <c r="G289" s="137"/>
      <c r="H289" s="4"/>
      <c r="I289" s="4"/>
      <c r="J289" s="137"/>
      <c r="K289" s="4"/>
      <c r="L289" s="4"/>
      <c r="M289" s="4"/>
      <c r="N289" s="4"/>
      <c r="O289" s="4"/>
      <c r="P289" s="119"/>
      <c r="Q289" s="4"/>
      <c r="R289" s="137"/>
      <c r="S289" s="4"/>
      <c r="T289" s="137"/>
      <c r="U289" s="67"/>
      <c r="V289" s="67"/>
      <c r="W289" s="67"/>
      <c r="X289" s="67"/>
      <c r="Y289" s="67"/>
      <c r="Z289" s="67"/>
      <c r="AA289" s="67"/>
      <c r="AB289" s="67"/>
      <c r="AC289" s="67"/>
      <c r="AD289" s="67"/>
      <c r="AE289" s="67"/>
      <c r="AF289" s="67"/>
      <c r="AG289" s="67"/>
      <c r="AH289" s="67"/>
      <c r="AI289" s="67"/>
      <c r="AJ289" s="68"/>
      <c r="AK289" s="68"/>
      <c r="AL289" s="68"/>
      <c r="AM289" s="68"/>
      <c r="AN289" s="68"/>
    </row>
    <row r="290" spans="1:40" s="25" customFormat="1" x14ac:dyDescent="0.25">
      <c r="A290" s="4"/>
      <c r="B290" s="4"/>
      <c r="C290" s="4"/>
      <c r="D290" s="118"/>
      <c r="E290" s="9"/>
      <c r="F290" s="4"/>
      <c r="G290" s="137"/>
      <c r="H290" s="4"/>
      <c r="I290" s="4"/>
      <c r="J290" s="137"/>
      <c r="K290" s="4"/>
      <c r="L290" s="4"/>
      <c r="M290" s="4"/>
      <c r="N290" s="4"/>
      <c r="O290" s="4"/>
      <c r="P290" s="119"/>
      <c r="Q290" s="4"/>
      <c r="R290" s="137"/>
      <c r="S290" s="4"/>
      <c r="T290" s="137"/>
      <c r="U290" s="67"/>
      <c r="V290" s="67"/>
      <c r="W290" s="67"/>
      <c r="X290" s="67"/>
      <c r="Y290" s="67"/>
      <c r="Z290" s="67"/>
      <c r="AA290" s="67"/>
      <c r="AB290" s="67"/>
      <c r="AC290" s="67"/>
      <c r="AD290" s="67"/>
      <c r="AE290" s="67"/>
      <c r="AF290" s="67"/>
      <c r="AG290" s="67"/>
      <c r="AH290" s="67"/>
      <c r="AI290" s="67"/>
      <c r="AJ290" s="68"/>
      <c r="AK290" s="68"/>
      <c r="AL290" s="68"/>
      <c r="AM290" s="68"/>
      <c r="AN290" s="68"/>
    </row>
    <row r="291" spans="1:40" s="25" customFormat="1" x14ac:dyDescent="0.25">
      <c r="A291" s="4"/>
      <c r="B291" s="4"/>
      <c r="C291" s="4"/>
      <c r="D291" s="118"/>
      <c r="E291" s="9"/>
      <c r="F291" s="4"/>
      <c r="G291" s="137"/>
      <c r="H291" s="4"/>
      <c r="I291" s="4"/>
      <c r="J291" s="137"/>
      <c r="K291" s="4"/>
      <c r="L291" s="4"/>
      <c r="M291" s="4"/>
      <c r="N291" s="4"/>
      <c r="O291" s="4"/>
      <c r="P291" s="119"/>
      <c r="Q291" s="4"/>
      <c r="R291" s="137"/>
      <c r="S291" s="4"/>
      <c r="T291" s="137"/>
      <c r="U291" s="67"/>
      <c r="V291" s="67"/>
      <c r="W291" s="67"/>
      <c r="X291" s="67"/>
      <c r="Y291" s="67"/>
      <c r="Z291" s="67"/>
      <c r="AA291" s="67"/>
      <c r="AB291" s="67"/>
      <c r="AC291" s="67"/>
      <c r="AD291" s="67"/>
      <c r="AE291" s="67"/>
      <c r="AF291" s="67"/>
      <c r="AG291" s="67"/>
      <c r="AH291" s="67"/>
      <c r="AI291" s="67"/>
      <c r="AJ291" s="68"/>
      <c r="AK291" s="68"/>
      <c r="AL291" s="68"/>
      <c r="AM291" s="68"/>
      <c r="AN291" s="68"/>
    </row>
    <row r="292" spans="1:40" s="25" customFormat="1" x14ac:dyDescent="0.25">
      <c r="A292" s="4"/>
      <c r="B292" s="4"/>
      <c r="C292" s="4"/>
      <c r="D292" s="118"/>
      <c r="E292" s="9"/>
      <c r="F292" s="4"/>
      <c r="G292" s="137"/>
      <c r="H292" s="4"/>
      <c r="I292" s="4"/>
      <c r="J292" s="137"/>
      <c r="K292" s="4"/>
      <c r="L292" s="4"/>
      <c r="M292" s="4"/>
      <c r="N292" s="4"/>
      <c r="O292" s="4"/>
      <c r="P292" s="119"/>
      <c r="Q292" s="4"/>
      <c r="R292" s="137"/>
      <c r="S292" s="4"/>
      <c r="T292" s="137"/>
      <c r="U292" s="67"/>
      <c r="V292" s="67"/>
      <c r="W292" s="67"/>
      <c r="X292" s="67"/>
      <c r="Y292" s="67"/>
      <c r="Z292" s="67"/>
      <c r="AA292" s="67"/>
      <c r="AB292" s="67"/>
      <c r="AC292" s="67"/>
      <c r="AD292" s="67"/>
      <c r="AE292" s="67"/>
      <c r="AF292" s="67"/>
      <c r="AG292" s="67"/>
      <c r="AH292" s="67"/>
      <c r="AI292" s="67"/>
      <c r="AJ292" s="68"/>
      <c r="AK292" s="68"/>
      <c r="AL292" s="68"/>
      <c r="AM292" s="68"/>
      <c r="AN292" s="68"/>
    </row>
    <row r="293" spans="1:40" s="25" customFormat="1" x14ac:dyDescent="0.25">
      <c r="A293" s="4"/>
      <c r="B293" s="4"/>
      <c r="C293" s="4"/>
      <c r="D293" s="118"/>
      <c r="E293" s="9"/>
      <c r="F293" s="4"/>
      <c r="G293" s="137"/>
      <c r="H293" s="4"/>
      <c r="I293" s="4"/>
      <c r="J293" s="137"/>
      <c r="K293" s="4"/>
      <c r="L293" s="4"/>
      <c r="M293" s="4"/>
      <c r="N293" s="4"/>
      <c r="O293" s="4"/>
      <c r="P293" s="119"/>
      <c r="Q293" s="4"/>
      <c r="R293" s="137"/>
      <c r="S293" s="4"/>
      <c r="T293" s="137"/>
      <c r="U293" s="67"/>
      <c r="V293" s="67"/>
      <c r="W293" s="67"/>
      <c r="X293" s="67"/>
      <c r="Y293" s="67"/>
      <c r="Z293" s="67"/>
      <c r="AA293" s="67"/>
      <c r="AB293" s="67"/>
      <c r="AC293" s="67"/>
      <c r="AD293" s="67"/>
      <c r="AE293" s="67"/>
      <c r="AF293" s="67"/>
      <c r="AG293" s="67"/>
      <c r="AH293" s="67"/>
      <c r="AI293" s="67"/>
      <c r="AJ293" s="68"/>
      <c r="AK293" s="68"/>
      <c r="AL293" s="68"/>
      <c r="AM293" s="68"/>
      <c r="AN293" s="68"/>
    </row>
    <row r="294" spans="1:40" s="25" customFormat="1" x14ac:dyDescent="0.25">
      <c r="A294" s="4"/>
      <c r="B294" s="4"/>
      <c r="C294" s="4"/>
      <c r="D294" s="118"/>
      <c r="E294" s="9"/>
      <c r="F294" s="4"/>
      <c r="G294" s="137"/>
      <c r="H294" s="4"/>
      <c r="I294" s="4"/>
      <c r="J294" s="137"/>
      <c r="K294" s="4"/>
      <c r="L294" s="4"/>
      <c r="M294" s="4"/>
      <c r="N294" s="4"/>
      <c r="O294" s="4"/>
      <c r="P294" s="119"/>
      <c r="Q294" s="4"/>
      <c r="R294" s="137"/>
      <c r="S294" s="4"/>
      <c r="T294" s="137"/>
      <c r="U294" s="67"/>
      <c r="V294" s="67"/>
      <c r="W294" s="67"/>
      <c r="X294" s="67"/>
      <c r="Y294" s="67"/>
      <c r="Z294" s="67"/>
      <c r="AA294" s="67"/>
      <c r="AB294" s="67"/>
      <c r="AC294" s="67"/>
      <c r="AD294" s="67"/>
      <c r="AE294" s="67"/>
      <c r="AF294" s="67"/>
      <c r="AG294" s="67"/>
      <c r="AH294" s="67"/>
      <c r="AI294" s="67"/>
      <c r="AJ294" s="68"/>
      <c r="AK294" s="68"/>
      <c r="AL294" s="68"/>
      <c r="AM294" s="68"/>
      <c r="AN294" s="68"/>
    </row>
    <row r="295" spans="1:40" s="25" customFormat="1" x14ac:dyDescent="0.25">
      <c r="A295" s="4"/>
      <c r="B295" s="4"/>
      <c r="C295" s="4"/>
      <c r="D295" s="118"/>
      <c r="E295" s="9"/>
      <c r="F295" s="4"/>
      <c r="G295" s="137"/>
      <c r="H295" s="4"/>
      <c r="I295" s="4"/>
      <c r="J295" s="137"/>
      <c r="K295" s="4"/>
      <c r="L295" s="4"/>
      <c r="M295" s="4"/>
      <c r="N295" s="4"/>
      <c r="O295" s="4"/>
      <c r="P295" s="119"/>
      <c r="Q295" s="4"/>
      <c r="R295" s="137"/>
      <c r="S295" s="4"/>
      <c r="T295" s="137"/>
      <c r="U295" s="67"/>
      <c r="V295" s="67"/>
      <c r="W295" s="67"/>
      <c r="X295" s="67"/>
      <c r="Y295" s="67"/>
      <c r="Z295" s="67"/>
      <c r="AA295" s="67"/>
      <c r="AB295" s="67"/>
      <c r="AC295" s="67"/>
      <c r="AD295" s="67"/>
      <c r="AE295" s="67"/>
      <c r="AF295" s="67"/>
      <c r="AG295" s="67"/>
      <c r="AH295" s="67"/>
      <c r="AI295" s="67"/>
      <c r="AJ295" s="68"/>
      <c r="AK295" s="68"/>
      <c r="AL295" s="68"/>
      <c r="AM295" s="68"/>
      <c r="AN295" s="68"/>
    </row>
    <row r="296" spans="1:40" s="25" customFormat="1" x14ac:dyDescent="0.25">
      <c r="A296" s="4"/>
      <c r="B296" s="4"/>
      <c r="C296" s="4"/>
      <c r="D296" s="118"/>
      <c r="E296" s="9"/>
      <c r="F296" s="4"/>
      <c r="G296" s="137"/>
      <c r="H296" s="4"/>
      <c r="I296" s="4"/>
      <c r="J296" s="137"/>
      <c r="K296" s="4"/>
      <c r="L296" s="4"/>
      <c r="M296" s="4"/>
      <c r="N296" s="4"/>
      <c r="O296" s="4"/>
      <c r="P296" s="119"/>
      <c r="Q296" s="4"/>
      <c r="R296" s="137"/>
      <c r="S296" s="4"/>
      <c r="T296" s="137"/>
      <c r="U296" s="67"/>
      <c r="V296" s="67"/>
      <c r="W296" s="67"/>
      <c r="X296" s="67"/>
      <c r="Y296" s="67"/>
      <c r="Z296" s="67"/>
      <c r="AA296" s="67"/>
      <c r="AB296" s="67"/>
      <c r="AC296" s="67"/>
      <c r="AD296" s="67"/>
      <c r="AE296" s="67"/>
      <c r="AF296" s="67"/>
      <c r="AG296" s="67"/>
      <c r="AH296" s="67"/>
      <c r="AI296" s="67"/>
      <c r="AJ296" s="68"/>
      <c r="AK296" s="68"/>
      <c r="AL296" s="68"/>
      <c r="AM296" s="68"/>
      <c r="AN296" s="68"/>
    </row>
    <row r="297" spans="1:40" s="25" customFormat="1" x14ac:dyDescent="0.25">
      <c r="A297" s="4"/>
      <c r="B297" s="4"/>
      <c r="C297" s="4"/>
      <c r="D297" s="118"/>
      <c r="E297" s="9"/>
      <c r="F297" s="4"/>
      <c r="G297" s="137"/>
      <c r="H297" s="4"/>
      <c r="I297" s="4"/>
      <c r="J297" s="137"/>
      <c r="K297" s="4"/>
      <c r="L297" s="4"/>
      <c r="M297" s="4"/>
      <c r="N297" s="4"/>
      <c r="O297" s="4"/>
      <c r="P297" s="119"/>
      <c r="Q297" s="4"/>
      <c r="R297" s="137"/>
      <c r="S297" s="4"/>
      <c r="T297" s="137"/>
      <c r="U297" s="67"/>
      <c r="V297" s="67"/>
      <c r="W297" s="67"/>
      <c r="X297" s="67"/>
      <c r="Y297" s="67"/>
      <c r="Z297" s="67"/>
      <c r="AA297" s="67"/>
      <c r="AB297" s="67"/>
      <c r="AC297" s="67"/>
      <c r="AD297" s="67"/>
      <c r="AE297" s="67"/>
      <c r="AF297" s="67"/>
      <c r="AG297" s="67"/>
      <c r="AH297" s="67"/>
      <c r="AI297" s="67"/>
      <c r="AJ297" s="68"/>
      <c r="AK297" s="68"/>
      <c r="AL297" s="68"/>
      <c r="AM297" s="68"/>
      <c r="AN297" s="68"/>
    </row>
    <row r="298" spans="1:40" s="25" customFormat="1" x14ac:dyDescent="0.25">
      <c r="A298" s="4"/>
      <c r="B298" s="4"/>
      <c r="C298" s="4"/>
      <c r="D298" s="118"/>
      <c r="E298" s="9"/>
      <c r="F298" s="4"/>
      <c r="G298" s="137"/>
      <c r="H298" s="4"/>
      <c r="I298" s="4"/>
      <c r="J298" s="137"/>
      <c r="K298" s="4"/>
      <c r="L298" s="4"/>
      <c r="M298" s="4"/>
      <c r="N298" s="4"/>
      <c r="O298" s="4"/>
      <c r="P298" s="119"/>
      <c r="Q298" s="4"/>
      <c r="R298" s="137"/>
      <c r="S298" s="4"/>
      <c r="T298" s="137"/>
      <c r="U298" s="67"/>
      <c r="V298" s="67"/>
      <c r="W298" s="67"/>
      <c r="X298" s="67"/>
      <c r="Y298" s="67"/>
      <c r="Z298" s="67"/>
      <c r="AA298" s="67"/>
      <c r="AB298" s="67"/>
      <c r="AC298" s="67"/>
      <c r="AD298" s="67"/>
      <c r="AE298" s="67"/>
      <c r="AF298" s="67"/>
      <c r="AG298" s="67"/>
      <c r="AH298" s="67"/>
      <c r="AI298" s="67"/>
      <c r="AJ298" s="68"/>
      <c r="AK298" s="68"/>
      <c r="AL298" s="68"/>
      <c r="AM298" s="68"/>
      <c r="AN298" s="68"/>
    </row>
    <row r="299" spans="1:40" s="25" customFormat="1" x14ac:dyDescent="0.25">
      <c r="A299" s="4"/>
      <c r="B299" s="4"/>
      <c r="C299" s="4"/>
      <c r="D299" s="118"/>
      <c r="E299" s="9"/>
      <c r="F299" s="4"/>
      <c r="G299" s="137"/>
      <c r="H299" s="4"/>
      <c r="I299" s="4"/>
      <c r="J299" s="137"/>
      <c r="K299" s="4"/>
      <c r="L299" s="4"/>
      <c r="M299" s="4"/>
      <c r="N299" s="4"/>
      <c r="O299" s="4"/>
      <c r="P299" s="119"/>
      <c r="Q299" s="4"/>
      <c r="R299" s="137"/>
      <c r="S299" s="4"/>
      <c r="T299" s="137"/>
      <c r="U299" s="67"/>
      <c r="V299" s="67"/>
      <c r="W299" s="67"/>
      <c r="X299" s="67"/>
      <c r="Y299" s="67"/>
      <c r="Z299" s="67"/>
      <c r="AA299" s="67"/>
      <c r="AB299" s="67"/>
      <c r="AC299" s="67"/>
      <c r="AD299" s="67"/>
      <c r="AE299" s="67"/>
      <c r="AF299" s="67"/>
      <c r="AG299" s="67"/>
      <c r="AH299" s="67"/>
      <c r="AI299" s="67"/>
      <c r="AJ299" s="68"/>
      <c r="AK299" s="68"/>
      <c r="AL299" s="68"/>
      <c r="AM299" s="68"/>
      <c r="AN299" s="68"/>
    </row>
    <row r="300" spans="1:40" s="25" customFormat="1" x14ac:dyDescent="0.25">
      <c r="A300" s="4"/>
      <c r="B300" s="4"/>
      <c r="C300" s="4"/>
      <c r="D300" s="118"/>
      <c r="E300" s="9"/>
      <c r="F300" s="4"/>
      <c r="G300" s="137"/>
      <c r="H300" s="4"/>
      <c r="I300" s="4"/>
      <c r="J300" s="137"/>
      <c r="K300" s="4"/>
      <c r="L300" s="4"/>
      <c r="M300" s="4"/>
      <c r="N300" s="4"/>
      <c r="O300" s="4"/>
      <c r="P300" s="119"/>
      <c r="Q300" s="4"/>
      <c r="R300" s="137"/>
      <c r="S300" s="4"/>
      <c r="T300" s="137"/>
      <c r="U300" s="67"/>
      <c r="V300" s="67"/>
      <c r="W300" s="67"/>
      <c r="X300" s="67"/>
      <c r="Y300" s="67"/>
      <c r="Z300" s="67"/>
      <c r="AA300" s="67"/>
      <c r="AB300" s="67"/>
      <c r="AC300" s="67"/>
      <c r="AD300" s="67"/>
      <c r="AE300" s="67"/>
      <c r="AF300" s="67"/>
      <c r="AG300" s="67"/>
      <c r="AH300" s="67"/>
      <c r="AI300" s="67"/>
      <c r="AJ300" s="68"/>
      <c r="AK300" s="68"/>
      <c r="AL300" s="68"/>
      <c r="AM300" s="68"/>
      <c r="AN300" s="68"/>
    </row>
    <row r="301" spans="1:40" s="25" customFormat="1" x14ac:dyDescent="0.25">
      <c r="A301" s="4"/>
      <c r="B301" s="4"/>
      <c r="C301" s="4"/>
      <c r="D301" s="118"/>
      <c r="E301" s="9"/>
      <c r="F301" s="4"/>
      <c r="G301" s="137"/>
      <c r="H301" s="4"/>
      <c r="I301" s="4"/>
      <c r="J301" s="137"/>
      <c r="K301" s="4"/>
      <c r="L301" s="4"/>
      <c r="M301" s="4"/>
      <c r="N301" s="4"/>
      <c r="O301" s="4"/>
      <c r="P301" s="119"/>
      <c r="Q301" s="4"/>
      <c r="R301" s="137"/>
      <c r="S301" s="4"/>
      <c r="T301" s="137"/>
      <c r="U301" s="67"/>
      <c r="V301" s="67"/>
      <c r="W301" s="67"/>
      <c r="X301" s="67"/>
      <c r="Y301" s="67"/>
      <c r="Z301" s="67"/>
      <c r="AA301" s="67"/>
      <c r="AB301" s="67"/>
      <c r="AC301" s="67"/>
      <c r="AD301" s="67"/>
      <c r="AE301" s="67"/>
      <c r="AF301" s="67"/>
      <c r="AG301" s="67"/>
      <c r="AH301" s="67"/>
      <c r="AI301" s="67"/>
      <c r="AJ301" s="68"/>
      <c r="AK301" s="68"/>
      <c r="AL301" s="68"/>
      <c r="AM301" s="68"/>
      <c r="AN301" s="68"/>
    </row>
    <row r="302" spans="1:40" s="25" customFormat="1" x14ac:dyDescent="0.25">
      <c r="A302" s="4"/>
      <c r="B302" s="4"/>
      <c r="C302" s="4"/>
      <c r="D302" s="118"/>
      <c r="E302" s="9"/>
      <c r="F302" s="4"/>
      <c r="G302" s="137"/>
      <c r="H302" s="4"/>
      <c r="I302" s="4"/>
      <c r="J302" s="137"/>
      <c r="K302" s="4"/>
      <c r="L302" s="4"/>
      <c r="M302" s="4"/>
      <c r="N302" s="4"/>
      <c r="O302" s="4"/>
      <c r="P302" s="119"/>
      <c r="Q302" s="4"/>
      <c r="R302" s="137"/>
      <c r="S302" s="4"/>
      <c r="T302" s="137"/>
      <c r="U302" s="67"/>
      <c r="V302" s="67"/>
      <c r="W302" s="67"/>
      <c r="X302" s="67"/>
      <c r="Y302" s="67"/>
      <c r="Z302" s="67"/>
      <c r="AA302" s="67"/>
      <c r="AB302" s="67"/>
      <c r="AC302" s="67"/>
      <c r="AD302" s="67"/>
      <c r="AE302" s="67"/>
      <c r="AF302" s="67"/>
      <c r="AG302" s="67"/>
      <c r="AH302" s="67"/>
      <c r="AI302" s="67"/>
      <c r="AJ302" s="68"/>
      <c r="AK302" s="68"/>
      <c r="AL302" s="68"/>
      <c r="AM302" s="68"/>
      <c r="AN302" s="68"/>
    </row>
    <row r="303" spans="1:40" s="25" customFormat="1" x14ac:dyDescent="0.25">
      <c r="A303" s="4"/>
      <c r="B303" s="4"/>
      <c r="C303" s="4"/>
      <c r="D303" s="118"/>
      <c r="E303" s="9"/>
      <c r="F303" s="4"/>
      <c r="G303" s="137"/>
      <c r="H303" s="4"/>
      <c r="I303" s="4"/>
      <c r="J303" s="137"/>
      <c r="K303" s="4"/>
      <c r="L303" s="4"/>
      <c r="M303" s="4"/>
      <c r="N303" s="4"/>
      <c r="O303" s="4"/>
      <c r="P303" s="119"/>
      <c r="Q303" s="4"/>
      <c r="R303" s="137"/>
      <c r="S303" s="4"/>
      <c r="T303" s="137"/>
      <c r="U303" s="67"/>
      <c r="V303" s="67"/>
      <c r="W303" s="67"/>
      <c r="X303" s="67"/>
      <c r="Y303" s="67"/>
      <c r="Z303" s="67"/>
      <c r="AA303" s="67"/>
      <c r="AB303" s="67"/>
      <c r="AC303" s="67"/>
      <c r="AD303" s="67"/>
      <c r="AE303" s="67"/>
      <c r="AF303" s="67"/>
      <c r="AG303" s="67"/>
      <c r="AH303" s="67"/>
      <c r="AI303" s="67"/>
      <c r="AJ303" s="68"/>
      <c r="AK303" s="68"/>
      <c r="AL303" s="68"/>
      <c r="AM303" s="68"/>
      <c r="AN303" s="68"/>
    </row>
    <row r="304" spans="1:40" s="25" customFormat="1" x14ac:dyDescent="0.25">
      <c r="A304" s="4"/>
      <c r="B304" s="4"/>
      <c r="C304" s="4"/>
      <c r="D304" s="118"/>
      <c r="E304" s="9"/>
      <c r="F304" s="4"/>
      <c r="G304" s="137"/>
      <c r="H304" s="4"/>
      <c r="I304" s="4"/>
      <c r="J304" s="137"/>
      <c r="K304" s="4"/>
      <c r="L304" s="4"/>
      <c r="M304" s="4"/>
      <c r="N304" s="4"/>
      <c r="O304" s="4"/>
      <c r="P304" s="119"/>
      <c r="Q304" s="4"/>
      <c r="R304" s="137"/>
      <c r="S304" s="4"/>
      <c r="T304" s="137"/>
      <c r="U304" s="67"/>
      <c r="V304" s="67"/>
      <c r="W304" s="67"/>
      <c r="X304" s="67"/>
      <c r="Y304" s="67"/>
      <c r="Z304" s="67"/>
      <c r="AA304" s="67"/>
      <c r="AB304" s="67"/>
      <c r="AC304" s="67"/>
      <c r="AD304" s="67"/>
      <c r="AE304" s="67"/>
      <c r="AF304" s="67"/>
      <c r="AG304" s="67"/>
      <c r="AH304" s="67"/>
      <c r="AI304" s="67"/>
      <c r="AJ304" s="68"/>
      <c r="AK304" s="68"/>
      <c r="AL304" s="68"/>
      <c r="AM304" s="68"/>
      <c r="AN304" s="68"/>
    </row>
    <row r="305" spans="1:40" s="25" customFormat="1" x14ac:dyDescent="0.25">
      <c r="A305" s="4"/>
      <c r="B305" s="4"/>
      <c r="C305" s="4"/>
      <c r="D305" s="118"/>
      <c r="E305" s="9"/>
      <c r="F305" s="4"/>
      <c r="G305" s="137"/>
      <c r="H305" s="4"/>
      <c r="I305" s="4"/>
      <c r="J305" s="137"/>
      <c r="K305" s="4"/>
      <c r="L305" s="4"/>
      <c r="M305" s="4"/>
      <c r="N305" s="4"/>
      <c r="O305" s="4"/>
      <c r="P305" s="119"/>
      <c r="Q305" s="4"/>
      <c r="R305" s="137"/>
      <c r="S305" s="4"/>
      <c r="T305" s="137"/>
      <c r="U305" s="67"/>
      <c r="V305" s="67"/>
      <c r="W305" s="67"/>
      <c r="X305" s="67"/>
      <c r="Y305" s="67"/>
      <c r="Z305" s="67"/>
      <c r="AA305" s="67"/>
      <c r="AB305" s="67"/>
      <c r="AC305" s="67"/>
      <c r="AD305" s="67"/>
      <c r="AE305" s="67"/>
      <c r="AF305" s="67"/>
      <c r="AG305" s="67"/>
      <c r="AH305" s="67"/>
      <c r="AI305" s="67"/>
      <c r="AJ305" s="68"/>
      <c r="AK305" s="68"/>
      <c r="AL305" s="68"/>
      <c r="AM305" s="68"/>
      <c r="AN305" s="68"/>
    </row>
    <row r="306" spans="1:40" s="25" customFormat="1" x14ac:dyDescent="0.25">
      <c r="A306" s="4"/>
      <c r="B306" s="4"/>
      <c r="C306" s="4"/>
      <c r="D306" s="118"/>
      <c r="E306" s="9"/>
      <c r="F306" s="4"/>
      <c r="G306" s="137"/>
      <c r="H306" s="4"/>
      <c r="I306" s="4"/>
      <c r="J306" s="137"/>
      <c r="K306" s="4"/>
      <c r="L306" s="4"/>
      <c r="M306" s="4"/>
      <c r="N306" s="4"/>
      <c r="O306" s="4"/>
      <c r="P306" s="119"/>
      <c r="Q306" s="4"/>
      <c r="R306" s="137"/>
      <c r="S306" s="4"/>
      <c r="T306" s="137"/>
      <c r="U306" s="67"/>
      <c r="V306" s="67"/>
      <c r="W306" s="67"/>
      <c r="X306" s="67"/>
      <c r="Y306" s="67"/>
      <c r="Z306" s="67"/>
      <c r="AA306" s="67"/>
      <c r="AB306" s="67"/>
      <c r="AC306" s="67"/>
      <c r="AD306" s="67"/>
      <c r="AE306" s="67"/>
      <c r="AF306" s="67"/>
      <c r="AG306" s="67"/>
      <c r="AH306" s="67"/>
      <c r="AI306" s="67"/>
      <c r="AJ306" s="68"/>
      <c r="AK306" s="68"/>
      <c r="AL306" s="68"/>
      <c r="AM306" s="68"/>
      <c r="AN306" s="68"/>
    </row>
    <row r="307" spans="1:40" s="25" customFormat="1" x14ac:dyDescent="0.25">
      <c r="A307" s="4"/>
      <c r="B307" s="4"/>
      <c r="C307" s="4"/>
      <c r="D307" s="118"/>
      <c r="E307" s="9"/>
      <c r="F307" s="4"/>
      <c r="G307" s="137"/>
      <c r="H307" s="4"/>
      <c r="I307" s="4"/>
      <c r="J307" s="137"/>
      <c r="K307" s="4"/>
      <c r="L307" s="4"/>
      <c r="M307" s="4"/>
      <c r="N307" s="4"/>
      <c r="O307" s="4"/>
      <c r="P307" s="119"/>
      <c r="Q307" s="4"/>
      <c r="R307" s="137"/>
      <c r="S307" s="4"/>
      <c r="T307" s="137"/>
      <c r="U307" s="67"/>
      <c r="V307" s="67"/>
      <c r="W307" s="67"/>
      <c r="X307" s="67"/>
      <c r="Y307" s="67"/>
      <c r="Z307" s="67"/>
      <c r="AA307" s="67"/>
      <c r="AB307" s="67"/>
      <c r="AC307" s="67"/>
      <c r="AD307" s="67"/>
      <c r="AE307" s="67"/>
      <c r="AF307" s="67"/>
      <c r="AG307" s="67"/>
      <c r="AH307" s="67"/>
      <c r="AI307" s="67"/>
      <c r="AJ307" s="68"/>
      <c r="AK307" s="68"/>
      <c r="AL307" s="68"/>
      <c r="AM307" s="68"/>
      <c r="AN307" s="68"/>
    </row>
    <row r="308" spans="1:40" s="25" customFormat="1" x14ac:dyDescent="0.25">
      <c r="A308" s="4"/>
      <c r="B308" s="4"/>
      <c r="C308" s="4"/>
      <c r="D308" s="118"/>
      <c r="E308" s="9"/>
      <c r="F308" s="4"/>
      <c r="G308" s="137"/>
      <c r="H308" s="4"/>
      <c r="I308" s="4"/>
      <c r="J308" s="137"/>
      <c r="K308" s="4"/>
      <c r="L308" s="4"/>
      <c r="M308" s="4"/>
      <c r="N308" s="4"/>
      <c r="O308" s="4"/>
      <c r="P308" s="119"/>
      <c r="Q308" s="4"/>
      <c r="R308" s="137"/>
      <c r="S308" s="4"/>
      <c r="T308" s="137"/>
      <c r="U308" s="67"/>
      <c r="V308" s="67"/>
      <c r="W308" s="67"/>
      <c r="X308" s="67"/>
      <c r="Y308" s="67"/>
      <c r="Z308" s="67"/>
      <c r="AA308" s="67"/>
      <c r="AB308" s="67"/>
      <c r="AC308" s="67"/>
      <c r="AD308" s="67"/>
      <c r="AE308" s="67"/>
      <c r="AF308" s="67"/>
      <c r="AG308" s="67"/>
      <c r="AH308" s="67"/>
      <c r="AI308" s="67"/>
      <c r="AJ308" s="68"/>
      <c r="AK308" s="68"/>
      <c r="AL308" s="68"/>
      <c r="AM308" s="68"/>
      <c r="AN308" s="68"/>
    </row>
    <row r="309" spans="1:40" s="25" customFormat="1" x14ac:dyDescent="0.25">
      <c r="A309" s="4"/>
      <c r="B309" s="4"/>
      <c r="C309" s="4"/>
      <c r="D309" s="118"/>
      <c r="E309" s="9"/>
      <c r="F309" s="4"/>
      <c r="G309" s="137"/>
      <c r="H309" s="4"/>
      <c r="I309" s="4"/>
      <c r="J309" s="137"/>
      <c r="K309" s="4"/>
      <c r="L309" s="4"/>
      <c r="M309" s="4"/>
      <c r="N309" s="4"/>
      <c r="O309" s="4"/>
      <c r="P309" s="119"/>
      <c r="Q309" s="4"/>
      <c r="R309" s="137"/>
      <c r="S309" s="4"/>
      <c r="T309" s="137"/>
      <c r="U309" s="67"/>
      <c r="V309" s="67"/>
      <c r="W309" s="67"/>
      <c r="X309" s="67"/>
      <c r="Y309" s="67"/>
      <c r="Z309" s="67"/>
      <c r="AA309" s="67"/>
      <c r="AB309" s="67"/>
      <c r="AC309" s="67"/>
      <c r="AD309" s="67"/>
      <c r="AE309" s="67"/>
      <c r="AF309" s="67"/>
      <c r="AG309" s="67"/>
      <c r="AH309" s="67"/>
      <c r="AI309" s="67"/>
      <c r="AJ309" s="68"/>
      <c r="AK309" s="68"/>
      <c r="AL309" s="68"/>
      <c r="AM309" s="68"/>
      <c r="AN309" s="68"/>
    </row>
    <row r="310" spans="1:40" s="25" customFormat="1" x14ac:dyDescent="0.25">
      <c r="A310" s="4"/>
      <c r="B310" s="4"/>
      <c r="C310" s="4"/>
      <c r="D310" s="118"/>
      <c r="E310" s="9"/>
      <c r="F310" s="4"/>
      <c r="G310" s="137"/>
      <c r="H310" s="4"/>
      <c r="I310" s="4"/>
      <c r="J310" s="137"/>
      <c r="K310" s="4"/>
      <c r="L310" s="4"/>
      <c r="M310" s="4"/>
      <c r="N310" s="4"/>
      <c r="O310" s="4"/>
      <c r="P310" s="119"/>
      <c r="Q310" s="4"/>
      <c r="R310" s="137"/>
      <c r="S310" s="4"/>
      <c r="T310" s="137"/>
      <c r="U310" s="67"/>
      <c r="V310" s="67"/>
      <c r="W310" s="67"/>
      <c r="X310" s="67"/>
      <c r="Y310" s="67"/>
      <c r="Z310" s="67"/>
      <c r="AA310" s="67"/>
      <c r="AB310" s="67"/>
      <c r="AC310" s="67"/>
      <c r="AD310" s="67"/>
      <c r="AE310" s="67"/>
      <c r="AF310" s="67"/>
      <c r="AG310" s="67"/>
      <c r="AH310" s="67"/>
      <c r="AI310" s="67"/>
      <c r="AJ310" s="68"/>
      <c r="AK310" s="68"/>
      <c r="AL310" s="68"/>
      <c r="AM310" s="68"/>
      <c r="AN310" s="68"/>
    </row>
    <row r="311" spans="1:40" s="25" customFormat="1" x14ac:dyDescent="0.25">
      <c r="A311" s="4"/>
      <c r="B311" s="4"/>
      <c r="C311" s="4"/>
      <c r="D311" s="118"/>
      <c r="E311" s="9"/>
      <c r="F311" s="4"/>
      <c r="G311" s="137"/>
      <c r="H311" s="4"/>
      <c r="I311" s="4"/>
      <c r="J311" s="137"/>
      <c r="K311" s="4"/>
      <c r="L311" s="4"/>
      <c r="M311" s="4"/>
      <c r="N311" s="4"/>
      <c r="O311" s="4"/>
      <c r="P311" s="119"/>
      <c r="Q311" s="4"/>
      <c r="R311" s="137"/>
      <c r="S311" s="4"/>
      <c r="T311" s="137"/>
      <c r="U311" s="67"/>
      <c r="V311" s="67"/>
      <c r="W311" s="67"/>
      <c r="X311" s="67"/>
      <c r="Y311" s="67"/>
      <c r="Z311" s="67"/>
      <c r="AA311" s="67"/>
      <c r="AB311" s="67"/>
      <c r="AC311" s="67"/>
      <c r="AD311" s="67"/>
      <c r="AE311" s="67"/>
      <c r="AF311" s="67"/>
      <c r="AG311" s="67"/>
      <c r="AH311" s="67"/>
      <c r="AI311" s="67"/>
      <c r="AJ311" s="68"/>
      <c r="AK311" s="68"/>
      <c r="AL311" s="68"/>
      <c r="AM311" s="68"/>
      <c r="AN311" s="68"/>
    </row>
    <row r="312" spans="1:40" s="25" customFormat="1" x14ac:dyDescent="0.25">
      <c r="A312" s="4"/>
      <c r="B312" s="4"/>
      <c r="C312" s="4"/>
      <c r="D312" s="118"/>
      <c r="E312" s="9"/>
      <c r="F312" s="4"/>
      <c r="G312" s="137"/>
      <c r="H312" s="4"/>
      <c r="I312" s="4"/>
      <c r="J312" s="137"/>
      <c r="K312" s="4"/>
      <c r="L312" s="4"/>
      <c r="M312" s="4"/>
      <c r="N312" s="4"/>
      <c r="O312" s="4"/>
      <c r="P312" s="119"/>
      <c r="Q312" s="4"/>
      <c r="R312" s="137"/>
      <c r="S312" s="4"/>
      <c r="T312" s="137"/>
      <c r="U312" s="67"/>
      <c r="V312" s="67"/>
      <c r="W312" s="67"/>
      <c r="X312" s="67"/>
      <c r="Y312" s="67"/>
      <c r="Z312" s="67"/>
      <c r="AA312" s="67"/>
      <c r="AB312" s="67"/>
      <c r="AC312" s="67"/>
      <c r="AD312" s="67"/>
      <c r="AE312" s="67"/>
      <c r="AF312" s="67"/>
      <c r="AG312" s="67"/>
      <c r="AH312" s="67"/>
      <c r="AI312" s="67"/>
      <c r="AJ312" s="68"/>
      <c r="AK312" s="68"/>
      <c r="AL312" s="68"/>
      <c r="AM312" s="68"/>
      <c r="AN312" s="68"/>
    </row>
    <row r="313" spans="1:40" s="25" customFormat="1" x14ac:dyDescent="0.25">
      <c r="A313" s="4"/>
      <c r="B313" s="4"/>
      <c r="C313" s="4"/>
      <c r="D313" s="118"/>
      <c r="E313" s="9"/>
      <c r="F313" s="4"/>
      <c r="G313" s="137"/>
      <c r="H313" s="4"/>
      <c r="I313" s="4"/>
      <c r="J313" s="137"/>
      <c r="K313" s="4"/>
      <c r="L313" s="4"/>
      <c r="M313" s="4"/>
      <c r="N313" s="4"/>
      <c r="O313" s="4"/>
      <c r="P313" s="119"/>
      <c r="Q313" s="4"/>
      <c r="R313" s="137"/>
      <c r="S313" s="4"/>
      <c r="T313" s="137"/>
      <c r="U313" s="67"/>
      <c r="V313" s="67"/>
      <c r="W313" s="67"/>
      <c r="X313" s="67"/>
      <c r="Y313" s="67"/>
      <c r="Z313" s="67"/>
      <c r="AA313" s="67"/>
      <c r="AB313" s="67"/>
      <c r="AC313" s="67"/>
      <c r="AD313" s="67"/>
      <c r="AE313" s="67"/>
      <c r="AF313" s="67"/>
      <c r="AG313" s="67"/>
      <c r="AH313" s="67"/>
      <c r="AI313" s="67"/>
      <c r="AJ313" s="68"/>
      <c r="AK313" s="68"/>
      <c r="AL313" s="68"/>
      <c r="AM313" s="68"/>
      <c r="AN313" s="68"/>
    </row>
    <row r="314" spans="1:40" s="25" customFormat="1" x14ac:dyDescent="0.25">
      <c r="A314" s="4"/>
      <c r="B314" s="4"/>
      <c r="C314" s="4"/>
      <c r="D314" s="118"/>
      <c r="E314" s="9"/>
      <c r="F314" s="4"/>
      <c r="G314" s="137"/>
      <c r="H314" s="4"/>
      <c r="I314" s="4"/>
      <c r="J314" s="137"/>
      <c r="K314" s="4"/>
      <c r="L314" s="4"/>
      <c r="M314" s="4"/>
      <c r="N314" s="4"/>
      <c r="O314" s="4"/>
      <c r="P314" s="119"/>
      <c r="Q314" s="4"/>
      <c r="R314" s="137"/>
      <c r="S314" s="4"/>
      <c r="T314" s="137"/>
      <c r="U314" s="67"/>
      <c r="V314" s="67"/>
      <c r="W314" s="67"/>
      <c r="X314" s="67"/>
      <c r="Y314" s="67"/>
      <c r="Z314" s="67"/>
      <c r="AA314" s="67"/>
      <c r="AB314" s="67"/>
      <c r="AC314" s="67"/>
      <c r="AD314" s="67"/>
      <c r="AE314" s="67"/>
      <c r="AF314" s="67"/>
      <c r="AG314" s="67"/>
      <c r="AH314" s="67"/>
      <c r="AI314" s="67"/>
      <c r="AJ314" s="68"/>
      <c r="AK314" s="68"/>
      <c r="AL314" s="68"/>
      <c r="AM314" s="68"/>
      <c r="AN314" s="68"/>
    </row>
    <row r="315" spans="1:40" s="25" customFormat="1" x14ac:dyDescent="0.25">
      <c r="A315" s="4"/>
      <c r="B315" s="4"/>
      <c r="C315" s="4"/>
      <c r="D315" s="118"/>
      <c r="E315" s="9"/>
      <c r="F315" s="4"/>
      <c r="G315" s="137"/>
      <c r="H315" s="4"/>
      <c r="I315" s="4"/>
      <c r="J315" s="137"/>
      <c r="K315" s="4"/>
      <c r="L315" s="4"/>
      <c r="M315" s="4"/>
      <c r="N315" s="4"/>
      <c r="O315" s="4"/>
      <c r="P315" s="119"/>
      <c r="Q315" s="4"/>
      <c r="R315" s="137"/>
      <c r="S315" s="4"/>
      <c r="T315" s="137"/>
      <c r="U315" s="67"/>
      <c r="V315" s="67"/>
      <c r="W315" s="67"/>
      <c r="X315" s="67"/>
      <c r="Y315" s="67"/>
      <c r="Z315" s="67"/>
      <c r="AA315" s="67"/>
      <c r="AB315" s="67"/>
      <c r="AC315" s="67"/>
      <c r="AD315" s="67"/>
      <c r="AE315" s="67"/>
      <c r="AF315" s="67"/>
      <c r="AG315" s="67"/>
      <c r="AH315" s="67"/>
      <c r="AI315" s="67"/>
      <c r="AJ315" s="68"/>
      <c r="AK315" s="68"/>
      <c r="AL315" s="68"/>
      <c r="AM315" s="68"/>
      <c r="AN315" s="68"/>
    </row>
    <row r="316" spans="1:40" s="25" customFormat="1" x14ac:dyDescent="0.25">
      <c r="A316" s="4"/>
      <c r="B316" s="4"/>
      <c r="C316" s="4"/>
      <c r="D316" s="118"/>
      <c r="E316" s="9"/>
      <c r="F316" s="4"/>
      <c r="G316" s="137"/>
      <c r="H316" s="4"/>
      <c r="I316" s="4"/>
      <c r="J316" s="137"/>
      <c r="K316" s="4"/>
      <c r="L316" s="4"/>
      <c r="M316" s="4"/>
      <c r="N316" s="4"/>
      <c r="O316" s="4"/>
      <c r="P316" s="119"/>
      <c r="Q316" s="4"/>
      <c r="R316" s="137"/>
      <c r="S316" s="4"/>
      <c r="T316" s="137"/>
      <c r="U316" s="67"/>
      <c r="V316" s="67"/>
      <c r="W316" s="67"/>
      <c r="X316" s="67"/>
      <c r="Y316" s="67"/>
      <c r="Z316" s="67"/>
      <c r="AA316" s="67"/>
      <c r="AB316" s="67"/>
      <c r="AC316" s="67"/>
      <c r="AD316" s="67"/>
      <c r="AE316" s="67"/>
      <c r="AF316" s="67"/>
      <c r="AG316" s="67"/>
      <c r="AH316" s="67"/>
      <c r="AI316" s="67"/>
      <c r="AJ316" s="68"/>
      <c r="AK316" s="68"/>
      <c r="AL316" s="68"/>
      <c r="AM316" s="68"/>
      <c r="AN316" s="68"/>
    </row>
    <row r="317" spans="1:40" s="25" customFormat="1" x14ac:dyDescent="0.25">
      <c r="A317" s="4"/>
      <c r="B317" s="4"/>
      <c r="C317" s="4"/>
      <c r="D317" s="118"/>
      <c r="E317" s="9"/>
      <c r="F317" s="4"/>
      <c r="G317" s="137"/>
      <c r="H317" s="4"/>
      <c r="I317" s="4"/>
      <c r="J317" s="137"/>
      <c r="K317" s="4"/>
      <c r="L317" s="4"/>
      <c r="M317" s="4"/>
      <c r="N317" s="4"/>
      <c r="O317" s="4"/>
      <c r="P317" s="119"/>
      <c r="Q317" s="4"/>
      <c r="R317" s="137"/>
      <c r="S317" s="4"/>
      <c r="T317" s="137"/>
      <c r="U317" s="67"/>
      <c r="V317" s="67"/>
      <c r="W317" s="67"/>
      <c r="X317" s="67"/>
      <c r="Y317" s="67"/>
      <c r="Z317" s="67"/>
      <c r="AA317" s="67"/>
      <c r="AB317" s="67"/>
      <c r="AC317" s="67"/>
      <c r="AD317" s="67"/>
      <c r="AE317" s="67"/>
      <c r="AF317" s="67"/>
      <c r="AG317" s="67"/>
      <c r="AH317" s="67"/>
      <c r="AI317" s="67"/>
      <c r="AJ317" s="68"/>
      <c r="AK317" s="68"/>
      <c r="AL317" s="68"/>
      <c r="AM317" s="68"/>
      <c r="AN317" s="68"/>
    </row>
    <row r="318" spans="1:40" s="25" customFormat="1" x14ac:dyDescent="0.25">
      <c r="A318" s="4"/>
      <c r="B318" s="4"/>
      <c r="C318" s="4"/>
      <c r="D318" s="118"/>
      <c r="E318" s="9"/>
      <c r="F318" s="4"/>
      <c r="G318" s="137"/>
      <c r="H318" s="4"/>
      <c r="I318" s="4"/>
      <c r="J318" s="137"/>
      <c r="K318" s="4"/>
      <c r="L318" s="4"/>
      <c r="M318" s="4"/>
      <c r="N318" s="4"/>
      <c r="O318" s="4"/>
      <c r="P318" s="119"/>
      <c r="Q318" s="4"/>
      <c r="R318" s="137"/>
      <c r="S318" s="4"/>
      <c r="T318" s="137"/>
      <c r="U318" s="67"/>
      <c r="V318" s="67"/>
      <c r="W318" s="67"/>
      <c r="X318" s="67"/>
      <c r="Y318" s="67"/>
      <c r="Z318" s="67"/>
      <c r="AA318" s="67"/>
      <c r="AB318" s="67"/>
      <c r="AC318" s="67"/>
      <c r="AD318" s="67"/>
      <c r="AE318" s="67"/>
      <c r="AF318" s="67"/>
      <c r="AG318" s="67"/>
      <c r="AH318" s="67"/>
      <c r="AI318" s="67"/>
      <c r="AJ318" s="68"/>
      <c r="AK318" s="68"/>
      <c r="AL318" s="68"/>
      <c r="AM318" s="68"/>
      <c r="AN318" s="68"/>
    </row>
    <row r="319" spans="1:40" s="25" customFormat="1" x14ac:dyDescent="0.25">
      <c r="A319" s="4"/>
      <c r="B319" s="4"/>
      <c r="C319" s="4"/>
      <c r="D319" s="118"/>
      <c r="E319" s="9"/>
      <c r="F319" s="4"/>
      <c r="G319" s="137"/>
      <c r="H319" s="4"/>
      <c r="I319" s="4"/>
      <c r="J319" s="137"/>
      <c r="K319" s="4"/>
      <c r="L319" s="4"/>
      <c r="M319" s="4"/>
      <c r="N319" s="4"/>
      <c r="O319" s="4"/>
      <c r="P319" s="119"/>
      <c r="Q319" s="4"/>
      <c r="R319" s="137"/>
      <c r="S319" s="4"/>
      <c r="T319" s="137"/>
      <c r="U319" s="67"/>
      <c r="V319" s="67"/>
      <c r="W319" s="67"/>
      <c r="X319" s="67"/>
      <c r="Y319" s="67"/>
      <c r="Z319" s="67"/>
      <c r="AA319" s="67"/>
      <c r="AB319" s="67"/>
      <c r="AC319" s="67"/>
      <c r="AD319" s="67"/>
      <c r="AE319" s="67"/>
      <c r="AF319" s="67"/>
      <c r="AG319" s="67"/>
      <c r="AH319" s="67"/>
      <c r="AI319" s="67"/>
      <c r="AJ319" s="68"/>
      <c r="AK319" s="68"/>
      <c r="AL319" s="68"/>
      <c r="AM319" s="68"/>
      <c r="AN319" s="68"/>
    </row>
    <row r="320" spans="1:40" s="25" customFormat="1" x14ac:dyDescent="0.25">
      <c r="A320" s="4"/>
      <c r="B320" s="4"/>
      <c r="C320" s="4"/>
      <c r="D320" s="118"/>
      <c r="E320" s="9"/>
      <c r="F320" s="4"/>
      <c r="G320" s="137"/>
      <c r="H320" s="4"/>
      <c r="I320" s="4"/>
      <c r="J320" s="137"/>
      <c r="K320" s="4"/>
      <c r="L320" s="4"/>
      <c r="M320" s="4"/>
      <c r="N320" s="4"/>
      <c r="O320" s="4"/>
      <c r="P320" s="119"/>
      <c r="Q320" s="4"/>
      <c r="R320" s="137"/>
      <c r="S320" s="4"/>
      <c r="T320" s="137"/>
      <c r="U320" s="67"/>
      <c r="V320" s="67"/>
      <c r="W320" s="67"/>
      <c r="X320" s="67"/>
      <c r="Y320" s="67"/>
      <c r="Z320" s="67"/>
      <c r="AA320" s="67"/>
      <c r="AB320" s="67"/>
      <c r="AC320" s="67"/>
      <c r="AD320" s="67"/>
      <c r="AE320" s="67"/>
      <c r="AF320" s="67"/>
      <c r="AG320" s="67"/>
      <c r="AH320" s="67"/>
      <c r="AI320" s="67"/>
      <c r="AJ320" s="68"/>
      <c r="AK320" s="68"/>
      <c r="AL320" s="68"/>
      <c r="AM320" s="68"/>
      <c r="AN320" s="68"/>
    </row>
    <row r="321" spans="1:40" s="25" customFormat="1" x14ac:dyDescent="0.25">
      <c r="A321" s="4"/>
      <c r="B321" s="4"/>
      <c r="C321" s="4"/>
      <c r="D321" s="118"/>
      <c r="E321" s="9"/>
      <c r="F321" s="4"/>
      <c r="G321" s="137"/>
      <c r="H321" s="4"/>
      <c r="I321" s="4"/>
      <c r="J321" s="137"/>
      <c r="K321" s="4"/>
      <c r="L321" s="4"/>
      <c r="M321" s="4"/>
      <c r="N321" s="4"/>
      <c r="O321" s="4"/>
      <c r="P321" s="119"/>
      <c r="Q321" s="4"/>
      <c r="R321" s="137"/>
      <c r="S321" s="4"/>
      <c r="T321" s="137"/>
      <c r="U321" s="67"/>
      <c r="V321" s="67"/>
      <c r="W321" s="67"/>
      <c r="X321" s="67"/>
      <c r="Y321" s="67"/>
      <c r="Z321" s="67"/>
      <c r="AA321" s="67"/>
      <c r="AB321" s="67"/>
      <c r="AC321" s="67"/>
      <c r="AD321" s="67"/>
      <c r="AE321" s="67"/>
      <c r="AF321" s="67"/>
      <c r="AG321" s="67"/>
      <c r="AH321" s="67"/>
      <c r="AI321" s="67"/>
      <c r="AJ321" s="68"/>
      <c r="AK321" s="68"/>
      <c r="AL321" s="68"/>
      <c r="AM321" s="68"/>
      <c r="AN321" s="68"/>
    </row>
    <row r="322" spans="1:40" s="25" customFormat="1" x14ac:dyDescent="0.25">
      <c r="A322" s="4"/>
      <c r="B322" s="4"/>
      <c r="C322" s="4"/>
      <c r="D322" s="118"/>
      <c r="E322" s="9"/>
      <c r="F322" s="4"/>
      <c r="G322" s="137"/>
      <c r="H322" s="4"/>
      <c r="I322" s="4"/>
      <c r="J322" s="137"/>
      <c r="K322" s="4"/>
      <c r="L322" s="4"/>
      <c r="M322" s="4"/>
      <c r="N322" s="4"/>
      <c r="O322" s="4"/>
      <c r="P322" s="119"/>
      <c r="Q322" s="4"/>
      <c r="R322" s="137"/>
      <c r="S322" s="4"/>
      <c r="T322" s="137"/>
      <c r="U322" s="67"/>
      <c r="V322" s="67"/>
      <c r="W322" s="67"/>
      <c r="X322" s="67"/>
      <c r="Y322" s="67"/>
      <c r="Z322" s="67"/>
      <c r="AA322" s="67"/>
      <c r="AB322" s="67"/>
      <c r="AC322" s="67"/>
      <c r="AD322" s="67"/>
      <c r="AE322" s="67"/>
      <c r="AF322" s="67"/>
      <c r="AG322" s="67"/>
      <c r="AH322" s="67"/>
      <c r="AI322" s="67"/>
      <c r="AJ322" s="68"/>
      <c r="AK322" s="68"/>
      <c r="AL322" s="68"/>
      <c r="AM322" s="68"/>
      <c r="AN322" s="68"/>
    </row>
    <row r="323" spans="1:40" s="25" customFormat="1" x14ac:dyDescent="0.25">
      <c r="A323" s="4"/>
      <c r="B323" s="4"/>
      <c r="C323" s="4"/>
      <c r="D323" s="118"/>
      <c r="E323" s="9"/>
      <c r="F323" s="4"/>
      <c r="G323" s="137"/>
      <c r="H323" s="4"/>
      <c r="I323" s="4"/>
      <c r="J323" s="137"/>
      <c r="K323" s="4"/>
      <c r="L323" s="4"/>
      <c r="M323" s="4"/>
      <c r="N323" s="4"/>
      <c r="O323" s="4"/>
      <c r="P323" s="119"/>
      <c r="Q323" s="4"/>
      <c r="R323" s="137"/>
      <c r="S323" s="4"/>
      <c r="T323" s="137"/>
      <c r="U323" s="67"/>
      <c r="V323" s="67"/>
      <c r="W323" s="67"/>
      <c r="X323" s="67"/>
      <c r="Y323" s="67"/>
      <c r="Z323" s="67"/>
      <c r="AA323" s="67"/>
      <c r="AB323" s="67"/>
      <c r="AC323" s="67"/>
      <c r="AD323" s="67"/>
      <c r="AE323" s="67"/>
      <c r="AF323" s="67"/>
      <c r="AG323" s="67"/>
      <c r="AH323" s="67"/>
      <c r="AI323" s="67"/>
      <c r="AJ323" s="68"/>
      <c r="AK323" s="68"/>
      <c r="AL323" s="68"/>
      <c r="AM323" s="68"/>
      <c r="AN323" s="68"/>
    </row>
    <row r="324" spans="1:40" s="25" customFormat="1" x14ac:dyDescent="0.25">
      <c r="A324" s="4"/>
      <c r="B324" s="4"/>
      <c r="C324" s="4"/>
      <c r="D324" s="118"/>
      <c r="E324" s="9"/>
      <c r="F324" s="4"/>
      <c r="G324" s="137"/>
      <c r="H324" s="4"/>
      <c r="I324" s="4"/>
      <c r="J324" s="137"/>
      <c r="K324" s="4"/>
      <c r="L324" s="4"/>
      <c r="M324" s="4"/>
      <c r="N324" s="4"/>
      <c r="O324" s="4"/>
      <c r="P324" s="119"/>
      <c r="Q324" s="4"/>
      <c r="R324" s="137"/>
      <c r="S324" s="4"/>
      <c r="T324" s="137"/>
      <c r="U324" s="67"/>
      <c r="V324" s="67"/>
      <c r="W324" s="67"/>
      <c r="X324" s="67"/>
      <c r="Y324" s="67"/>
      <c r="Z324" s="67"/>
      <c r="AA324" s="67"/>
      <c r="AB324" s="67"/>
      <c r="AC324" s="67"/>
      <c r="AD324" s="67"/>
      <c r="AE324" s="67"/>
      <c r="AF324" s="67"/>
      <c r="AG324" s="67"/>
      <c r="AH324" s="67"/>
      <c r="AI324" s="67"/>
      <c r="AJ324" s="68"/>
      <c r="AK324" s="68"/>
      <c r="AL324" s="68"/>
      <c r="AM324" s="68"/>
      <c r="AN324" s="68"/>
    </row>
    <row r="325" spans="1:40" s="25" customFormat="1" x14ac:dyDescent="0.25">
      <c r="A325" s="4"/>
      <c r="B325" s="4"/>
      <c r="C325" s="4"/>
      <c r="D325" s="118"/>
      <c r="E325" s="9"/>
      <c r="F325" s="4"/>
      <c r="G325" s="137"/>
      <c r="H325" s="4"/>
      <c r="I325" s="4"/>
      <c r="J325" s="137"/>
      <c r="K325" s="4"/>
      <c r="L325" s="4"/>
      <c r="M325" s="4"/>
      <c r="N325" s="4"/>
      <c r="O325" s="4"/>
      <c r="P325" s="119"/>
      <c r="Q325" s="4"/>
      <c r="R325" s="137"/>
      <c r="S325" s="4"/>
      <c r="T325" s="137"/>
      <c r="U325" s="67"/>
      <c r="V325" s="67"/>
      <c r="W325" s="67"/>
      <c r="X325" s="67"/>
      <c r="Y325" s="67"/>
      <c r="Z325" s="67"/>
      <c r="AA325" s="67"/>
      <c r="AB325" s="67"/>
      <c r="AC325" s="67"/>
      <c r="AD325" s="67"/>
      <c r="AE325" s="67"/>
      <c r="AF325" s="67"/>
      <c r="AG325" s="67"/>
      <c r="AH325" s="67"/>
      <c r="AI325" s="67"/>
      <c r="AJ325" s="68"/>
      <c r="AK325" s="68"/>
      <c r="AL325" s="68"/>
      <c r="AM325" s="68"/>
      <c r="AN325" s="68"/>
    </row>
    <row r="326" spans="1:40" s="25" customFormat="1" x14ac:dyDescent="0.25">
      <c r="A326" s="4"/>
      <c r="B326" s="4"/>
      <c r="C326" s="4"/>
      <c r="D326" s="118"/>
      <c r="E326" s="9"/>
      <c r="F326" s="4"/>
      <c r="G326" s="137"/>
      <c r="H326" s="4"/>
      <c r="I326" s="4"/>
      <c r="J326" s="137"/>
      <c r="K326" s="4"/>
      <c r="L326" s="4"/>
      <c r="M326" s="4"/>
      <c r="N326" s="4"/>
      <c r="O326" s="4"/>
      <c r="P326" s="119"/>
      <c r="Q326" s="4"/>
      <c r="R326" s="137"/>
      <c r="S326" s="4"/>
      <c r="T326" s="137"/>
      <c r="U326" s="67"/>
      <c r="V326" s="67"/>
      <c r="W326" s="67"/>
      <c r="X326" s="67"/>
      <c r="Y326" s="67"/>
      <c r="Z326" s="67"/>
      <c r="AA326" s="67"/>
      <c r="AB326" s="67"/>
      <c r="AC326" s="67"/>
      <c r="AD326" s="67"/>
      <c r="AE326" s="67"/>
      <c r="AF326" s="67"/>
      <c r="AG326" s="67"/>
      <c r="AH326" s="67"/>
      <c r="AI326" s="67"/>
      <c r="AJ326" s="68"/>
      <c r="AK326" s="68"/>
      <c r="AL326" s="68"/>
      <c r="AM326" s="68"/>
      <c r="AN326" s="68"/>
    </row>
    <row r="327" spans="1:40" s="25" customFormat="1" x14ac:dyDescent="0.25">
      <c r="A327" s="4"/>
      <c r="B327" s="4"/>
      <c r="C327" s="4"/>
      <c r="D327" s="118"/>
      <c r="E327" s="9"/>
      <c r="F327" s="4"/>
      <c r="G327" s="137"/>
      <c r="H327" s="4"/>
      <c r="I327" s="4"/>
      <c r="J327" s="137"/>
      <c r="K327" s="4"/>
      <c r="L327" s="4"/>
      <c r="M327" s="4"/>
      <c r="N327" s="4"/>
      <c r="O327" s="4"/>
      <c r="P327" s="119"/>
      <c r="Q327" s="4"/>
      <c r="R327" s="137"/>
      <c r="S327" s="4"/>
      <c r="T327" s="137"/>
      <c r="U327" s="67"/>
      <c r="V327" s="67"/>
      <c r="W327" s="67"/>
      <c r="X327" s="67"/>
      <c r="Y327" s="67"/>
      <c r="Z327" s="67"/>
      <c r="AA327" s="67"/>
      <c r="AB327" s="67"/>
      <c r="AC327" s="67"/>
      <c r="AD327" s="67"/>
      <c r="AE327" s="67"/>
      <c r="AF327" s="67"/>
      <c r="AG327" s="67"/>
      <c r="AH327" s="67"/>
      <c r="AI327" s="67"/>
      <c r="AJ327" s="68"/>
      <c r="AK327" s="68"/>
      <c r="AL327" s="68"/>
      <c r="AM327" s="68"/>
      <c r="AN327" s="68"/>
    </row>
    <row r="328" spans="1:40" s="25" customFormat="1" x14ac:dyDescent="0.25">
      <c r="A328" s="4"/>
      <c r="B328" s="4"/>
      <c r="C328" s="4"/>
      <c r="D328" s="118"/>
      <c r="E328" s="9"/>
      <c r="F328" s="4"/>
      <c r="G328" s="137"/>
      <c r="H328" s="4"/>
      <c r="I328" s="4"/>
      <c r="J328" s="137"/>
      <c r="K328" s="4"/>
      <c r="L328" s="4"/>
      <c r="M328" s="4"/>
      <c r="N328" s="4"/>
      <c r="O328" s="4"/>
      <c r="P328" s="119"/>
      <c r="Q328" s="4"/>
      <c r="R328" s="137"/>
      <c r="S328" s="4"/>
      <c r="T328" s="137"/>
      <c r="U328" s="67"/>
      <c r="V328" s="67"/>
      <c r="W328" s="67"/>
      <c r="X328" s="67"/>
      <c r="Y328" s="67"/>
      <c r="Z328" s="67"/>
      <c r="AA328" s="67"/>
      <c r="AB328" s="67"/>
      <c r="AC328" s="67"/>
      <c r="AD328" s="67"/>
      <c r="AE328" s="67"/>
      <c r="AF328" s="67"/>
      <c r="AG328" s="67"/>
      <c r="AH328" s="67"/>
      <c r="AI328" s="67"/>
      <c r="AJ328" s="68"/>
      <c r="AK328" s="68"/>
      <c r="AL328" s="68"/>
      <c r="AM328" s="68"/>
      <c r="AN328" s="68"/>
    </row>
    <row r="329" spans="1:40" s="25" customFormat="1" x14ac:dyDescent="0.25">
      <c r="A329" s="4"/>
      <c r="B329" s="4"/>
      <c r="C329" s="4"/>
      <c r="D329" s="118"/>
      <c r="E329" s="9"/>
      <c r="F329" s="4"/>
      <c r="G329" s="137"/>
      <c r="H329" s="4"/>
      <c r="I329" s="4"/>
      <c r="J329" s="137"/>
      <c r="K329" s="4"/>
      <c r="L329" s="4"/>
      <c r="M329" s="4"/>
      <c r="N329" s="4"/>
      <c r="O329" s="4"/>
      <c r="P329" s="119"/>
      <c r="Q329" s="4"/>
      <c r="R329" s="137"/>
      <c r="S329" s="4"/>
      <c r="T329" s="137"/>
      <c r="U329" s="67"/>
      <c r="V329" s="67"/>
      <c r="W329" s="67"/>
      <c r="X329" s="67"/>
      <c r="Y329" s="67"/>
      <c r="Z329" s="67"/>
      <c r="AA329" s="67"/>
      <c r="AB329" s="67"/>
      <c r="AC329" s="67"/>
      <c r="AD329" s="67"/>
      <c r="AE329" s="67"/>
      <c r="AF329" s="67"/>
      <c r="AG329" s="67"/>
      <c r="AH329" s="67"/>
      <c r="AI329" s="67"/>
      <c r="AJ329" s="68"/>
      <c r="AK329" s="68"/>
      <c r="AL329" s="68"/>
      <c r="AM329" s="68"/>
      <c r="AN329" s="68"/>
    </row>
    <row r="330" spans="1:40" s="25" customFormat="1" x14ac:dyDescent="0.25">
      <c r="A330" s="4"/>
      <c r="B330" s="4"/>
      <c r="C330" s="4"/>
      <c r="D330" s="118"/>
      <c r="E330" s="9"/>
      <c r="F330" s="4"/>
      <c r="G330" s="137"/>
      <c r="H330" s="4"/>
      <c r="I330" s="4"/>
      <c r="J330" s="137"/>
      <c r="K330" s="4"/>
      <c r="L330" s="4"/>
      <c r="M330" s="4"/>
      <c r="N330" s="4"/>
      <c r="O330" s="4"/>
      <c r="P330" s="119"/>
      <c r="Q330" s="4"/>
      <c r="R330" s="137"/>
      <c r="S330" s="4"/>
      <c r="T330" s="137"/>
      <c r="U330" s="67"/>
      <c r="V330" s="67"/>
      <c r="W330" s="67"/>
      <c r="X330" s="67"/>
      <c r="Y330" s="67"/>
      <c r="Z330" s="67"/>
      <c r="AA330" s="67"/>
      <c r="AB330" s="67"/>
      <c r="AC330" s="67"/>
      <c r="AD330" s="67"/>
      <c r="AE330" s="67"/>
      <c r="AF330" s="67"/>
      <c r="AG330" s="67"/>
      <c r="AH330" s="67"/>
      <c r="AI330" s="67"/>
      <c r="AJ330" s="68"/>
      <c r="AK330" s="68"/>
      <c r="AL330" s="68"/>
      <c r="AM330" s="68"/>
      <c r="AN330" s="68"/>
    </row>
    <row r="331" spans="1:40" s="25" customFormat="1" x14ac:dyDescent="0.25">
      <c r="A331" s="4"/>
      <c r="B331" s="4"/>
      <c r="C331" s="4"/>
      <c r="D331" s="118"/>
      <c r="E331" s="9"/>
      <c r="F331" s="4"/>
      <c r="G331" s="137"/>
      <c r="H331" s="4"/>
      <c r="I331" s="4"/>
      <c r="J331" s="137"/>
      <c r="K331" s="4"/>
      <c r="L331" s="4"/>
      <c r="M331" s="4"/>
      <c r="N331" s="4"/>
      <c r="O331" s="4"/>
      <c r="P331" s="119"/>
      <c r="Q331" s="4"/>
      <c r="R331" s="137"/>
      <c r="S331" s="4"/>
      <c r="T331" s="137"/>
      <c r="U331" s="67"/>
      <c r="V331" s="67"/>
      <c r="W331" s="67"/>
      <c r="X331" s="67"/>
      <c r="Y331" s="67"/>
      <c r="Z331" s="67"/>
      <c r="AA331" s="67"/>
      <c r="AB331" s="67"/>
      <c r="AC331" s="67"/>
      <c r="AD331" s="67"/>
      <c r="AE331" s="67"/>
      <c r="AF331" s="67"/>
      <c r="AG331" s="67"/>
      <c r="AH331" s="67"/>
      <c r="AI331" s="67"/>
      <c r="AJ331" s="68"/>
      <c r="AK331" s="68"/>
      <c r="AL331" s="68"/>
      <c r="AM331" s="68"/>
      <c r="AN331" s="68"/>
    </row>
    <row r="332" spans="1:40" s="25" customFormat="1" x14ac:dyDescent="0.25">
      <c r="A332" s="4"/>
      <c r="B332" s="4"/>
      <c r="C332" s="4"/>
      <c r="D332" s="118"/>
      <c r="E332" s="9"/>
      <c r="F332" s="4"/>
      <c r="G332" s="137"/>
      <c r="H332" s="4"/>
      <c r="I332" s="4"/>
      <c r="J332" s="137"/>
      <c r="K332" s="4"/>
      <c r="L332" s="4"/>
      <c r="M332" s="4"/>
      <c r="N332" s="4"/>
      <c r="O332" s="4"/>
      <c r="P332" s="119"/>
      <c r="Q332" s="4"/>
      <c r="R332" s="137"/>
      <c r="S332" s="4"/>
      <c r="T332" s="137"/>
      <c r="U332" s="67"/>
      <c r="V332" s="67"/>
      <c r="W332" s="67"/>
      <c r="X332" s="67"/>
      <c r="Y332" s="67"/>
      <c r="Z332" s="67"/>
      <c r="AA332" s="67"/>
      <c r="AB332" s="67"/>
      <c r="AC332" s="67"/>
      <c r="AD332" s="67"/>
      <c r="AE332" s="67"/>
      <c r="AF332" s="67"/>
      <c r="AG332" s="67"/>
      <c r="AH332" s="67"/>
      <c r="AI332" s="67"/>
      <c r="AJ332" s="68"/>
      <c r="AK332" s="68"/>
      <c r="AL332" s="68"/>
      <c r="AM332" s="68"/>
      <c r="AN332" s="68"/>
    </row>
    <row r="333" spans="1:40" s="25" customFormat="1" x14ac:dyDescent="0.25">
      <c r="A333" s="4"/>
      <c r="B333" s="4"/>
      <c r="C333" s="4"/>
      <c r="D333" s="118"/>
      <c r="E333" s="9"/>
      <c r="F333" s="4"/>
      <c r="G333" s="137"/>
      <c r="H333" s="4"/>
      <c r="I333" s="4"/>
      <c r="J333" s="137"/>
      <c r="K333" s="4"/>
      <c r="L333" s="4"/>
      <c r="M333" s="4"/>
      <c r="N333" s="4"/>
      <c r="O333" s="4"/>
      <c r="P333" s="119"/>
      <c r="Q333" s="4"/>
      <c r="R333" s="137"/>
      <c r="S333" s="4"/>
      <c r="T333" s="137"/>
      <c r="U333" s="67"/>
      <c r="V333" s="67"/>
      <c r="W333" s="67"/>
      <c r="X333" s="67"/>
      <c r="Y333" s="67"/>
      <c r="Z333" s="67"/>
      <c r="AA333" s="67"/>
      <c r="AB333" s="67"/>
      <c r="AC333" s="67"/>
      <c r="AD333" s="67"/>
      <c r="AE333" s="67"/>
      <c r="AF333" s="67"/>
      <c r="AG333" s="67"/>
      <c r="AH333" s="67"/>
      <c r="AI333" s="67"/>
      <c r="AJ333" s="68"/>
      <c r="AK333" s="68"/>
      <c r="AL333" s="68"/>
      <c r="AM333" s="68"/>
      <c r="AN333" s="68"/>
    </row>
    <row r="334" spans="1:40" s="25" customFormat="1" x14ac:dyDescent="0.25">
      <c r="A334" s="4"/>
      <c r="B334" s="4"/>
      <c r="C334" s="4"/>
      <c r="D334" s="118"/>
      <c r="E334" s="9"/>
      <c r="F334" s="4"/>
      <c r="G334" s="137"/>
      <c r="H334" s="4"/>
      <c r="I334" s="4"/>
      <c r="J334" s="137"/>
      <c r="K334" s="4"/>
      <c r="L334" s="4"/>
      <c r="M334" s="4"/>
      <c r="N334" s="4"/>
      <c r="O334" s="4"/>
      <c r="P334" s="119"/>
      <c r="Q334" s="4"/>
      <c r="R334" s="137"/>
      <c r="S334" s="4"/>
      <c r="T334" s="137"/>
      <c r="U334" s="67"/>
      <c r="V334" s="67"/>
      <c r="W334" s="67"/>
      <c r="X334" s="67"/>
      <c r="Y334" s="67"/>
      <c r="Z334" s="67"/>
      <c r="AA334" s="67"/>
      <c r="AB334" s="67"/>
      <c r="AC334" s="67"/>
      <c r="AD334" s="67"/>
      <c r="AE334" s="67"/>
      <c r="AF334" s="67"/>
      <c r="AG334" s="67"/>
      <c r="AH334" s="67"/>
      <c r="AI334" s="67"/>
      <c r="AJ334" s="68"/>
      <c r="AK334" s="68"/>
      <c r="AL334" s="68"/>
      <c r="AM334" s="68"/>
      <c r="AN334" s="68"/>
    </row>
    <row r="335" spans="1:40" s="25" customFormat="1" x14ac:dyDescent="0.25">
      <c r="A335" s="4"/>
      <c r="B335" s="4"/>
      <c r="C335" s="4"/>
      <c r="D335" s="118"/>
      <c r="E335" s="9"/>
      <c r="F335" s="4"/>
      <c r="G335" s="137"/>
      <c r="H335" s="4"/>
      <c r="I335" s="4"/>
      <c r="J335" s="137"/>
      <c r="K335" s="4"/>
      <c r="L335" s="4"/>
      <c r="M335" s="4"/>
      <c r="N335" s="4"/>
      <c r="O335" s="4"/>
      <c r="P335" s="119"/>
      <c r="Q335" s="4"/>
      <c r="R335" s="137"/>
      <c r="S335" s="4"/>
      <c r="T335" s="137"/>
      <c r="U335" s="67"/>
      <c r="V335" s="67"/>
      <c r="W335" s="67"/>
      <c r="X335" s="67"/>
      <c r="Y335" s="67"/>
      <c r="Z335" s="67"/>
      <c r="AA335" s="67"/>
      <c r="AB335" s="67"/>
      <c r="AC335" s="67"/>
      <c r="AD335" s="67"/>
      <c r="AE335" s="67"/>
      <c r="AF335" s="67"/>
      <c r="AG335" s="67"/>
      <c r="AH335" s="67"/>
      <c r="AI335" s="67"/>
      <c r="AJ335" s="68"/>
      <c r="AK335" s="68"/>
      <c r="AL335" s="68"/>
      <c r="AM335" s="68"/>
      <c r="AN335" s="68"/>
    </row>
    <row r="336" spans="1:40" s="25" customFormat="1" x14ac:dyDescent="0.25">
      <c r="A336" s="4"/>
      <c r="B336" s="4"/>
      <c r="C336" s="4"/>
      <c r="D336" s="118"/>
      <c r="E336" s="9"/>
      <c r="F336" s="4"/>
      <c r="G336" s="137"/>
      <c r="H336" s="4"/>
      <c r="I336" s="4"/>
      <c r="J336" s="137"/>
      <c r="K336" s="4"/>
      <c r="L336" s="4"/>
      <c r="M336" s="4"/>
      <c r="N336" s="4"/>
      <c r="O336" s="4"/>
      <c r="P336" s="119"/>
      <c r="Q336" s="4"/>
      <c r="R336" s="137"/>
      <c r="S336" s="4"/>
      <c r="T336" s="137"/>
      <c r="U336" s="67"/>
      <c r="V336" s="67"/>
      <c r="W336" s="67"/>
      <c r="X336" s="67"/>
      <c r="Y336" s="67"/>
      <c r="Z336" s="67"/>
      <c r="AA336" s="67"/>
      <c r="AB336" s="67"/>
      <c r="AC336" s="67"/>
      <c r="AD336" s="67"/>
      <c r="AE336" s="67"/>
      <c r="AF336" s="67"/>
      <c r="AG336" s="67"/>
      <c r="AH336" s="67"/>
      <c r="AI336" s="67"/>
      <c r="AJ336" s="68"/>
      <c r="AK336" s="68"/>
      <c r="AL336" s="68"/>
      <c r="AM336" s="68"/>
      <c r="AN336" s="68"/>
    </row>
    <row r="337" spans="1:40" s="25" customFormat="1" x14ac:dyDescent="0.25">
      <c r="A337" s="4"/>
      <c r="B337" s="4"/>
      <c r="C337" s="4"/>
      <c r="D337" s="118"/>
      <c r="E337" s="9"/>
      <c r="F337" s="4"/>
      <c r="G337" s="137"/>
      <c r="H337" s="4"/>
      <c r="I337" s="4"/>
      <c r="J337" s="137"/>
      <c r="K337" s="4"/>
      <c r="L337" s="4"/>
      <c r="M337" s="4"/>
      <c r="N337" s="4"/>
      <c r="O337" s="4"/>
      <c r="P337" s="119"/>
      <c r="Q337" s="4"/>
      <c r="R337" s="137"/>
      <c r="S337" s="4"/>
      <c r="T337" s="137"/>
      <c r="U337" s="67"/>
      <c r="V337" s="67"/>
      <c r="W337" s="67"/>
      <c r="X337" s="67"/>
      <c r="Y337" s="67"/>
      <c r="Z337" s="67"/>
      <c r="AA337" s="67"/>
      <c r="AB337" s="67"/>
      <c r="AC337" s="67"/>
      <c r="AD337" s="67"/>
      <c r="AE337" s="67"/>
      <c r="AF337" s="67"/>
      <c r="AG337" s="67"/>
      <c r="AH337" s="67"/>
      <c r="AI337" s="67"/>
      <c r="AJ337" s="68"/>
      <c r="AK337" s="68"/>
      <c r="AL337" s="68"/>
      <c r="AM337" s="68"/>
      <c r="AN337" s="68"/>
    </row>
    <row r="338" spans="1:40" s="25" customFormat="1" x14ac:dyDescent="0.25">
      <c r="A338" s="4"/>
      <c r="B338" s="4"/>
      <c r="C338" s="4"/>
      <c r="D338" s="118"/>
      <c r="E338" s="9"/>
      <c r="F338" s="4"/>
      <c r="G338" s="137"/>
      <c r="H338" s="4"/>
      <c r="I338" s="4"/>
      <c r="J338" s="137"/>
      <c r="K338" s="4"/>
      <c r="L338" s="4"/>
      <c r="M338" s="4"/>
      <c r="N338" s="4"/>
      <c r="O338" s="4"/>
      <c r="P338" s="119"/>
      <c r="Q338" s="4"/>
      <c r="R338" s="137"/>
      <c r="S338" s="4"/>
      <c r="T338" s="137"/>
      <c r="U338" s="67"/>
      <c r="V338" s="67"/>
      <c r="W338" s="67"/>
      <c r="X338" s="67"/>
      <c r="Y338" s="67"/>
      <c r="Z338" s="67"/>
      <c r="AA338" s="67"/>
      <c r="AB338" s="67"/>
      <c r="AC338" s="67"/>
      <c r="AD338" s="67"/>
      <c r="AE338" s="67"/>
      <c r="AF338" s="67"/>
      <c r="AG338" s="67"/>
      <c r="AH338" s="67"/>
      <c r="AI338" s="67"/>
      <c r="AJ338" s="68"/>
      <c r="AK338" s="68"/>
      <c r="AL338" s="68"/>
      <c r="AM338" s="68"/>
      <c r="AN338" s="68"/>
    </row>
    <row r="339" spans="1:40" s="25" customFormat="1" x14ac:dyDescent="0.25">
      <c r="A339" s="4"/>
      <c r="B339" s="4"/>
      <c r="C339" s="4"/>
      <c r="D339" s="118"/>
      <c r="E339" s="9"/>
      <c r="F339" s="4"/>
      <c r="G339" s="137"/>
      <c r="H339" s="4"/>
      <c r="I339" s="4"/>
      <c r="J339" s="137"/>
      <c r="K339" s="4"/>
      <c r="L339" s="4"/>
      <c r="M339" s="4"/>
      <c r="N339" s="4"/>
      <c r="O339" s="4"/>
      <c r="P339" s="119"/>
      <c r="Q339" s="4"/>
      <c r="R339" s="137"/>
      <c r="S339" s="4"/>
      <c r="T339" s="137"/>
      <c r="U339" s="67"/>
      <c r="V339" s="67"/>
      <c r="W339" s="67"/>
      <c r="X339" s="67"/>
      <c r="Y339" s="67"/>
      <c r="Z339" s="67"/>
      <c r="AA339" s="67"/>
      <c r="AB339" s="67"/>
      <c r="AC339" s="67"/>
      <c r="AD339" s="67"/>
      <c r="AE339" s="67"/>
      <c r="AF339" s="67"/>
      <c r="AG339" s="67"/>
      <c r="AH339" s="67"/>
      <c r="AI339" s="67"/>
      <c r="AJ339" s="68"/>
      <c r="AK339" s="68"/>
      <c r="AL339" s="68"/>
      <c r="AM339" s="68"/>
      <c r="AN339" s="68"/>
    </row>
    <row r="340" spans="1:40" s="25" customFormat="1" x14ac:dyDescent="0.25">
      <c r="A340" s="4"/>
      <c r="B340" s="4"/>
      <c r="C340" s="4"/>
      <c r="D340" s="118"/>
      <c r="E340" s="9"/>
      <c r="F340" s="4"/>
      <c r="G340" s="137"/>
      <c r="H340" s="4"/>
      <c r="I340" s="4"/>
      <c r="J340" s="137"/>
      <c r="K340" s="4"/>
      <c r="L340" s="4"/>
      <c r="M340" s="4"/>
      <c r="N340" s="4"/>
      <c r="O340" s="4"/>
      <c r="P340" s="119"/>
      <c r="Q340" s="4"/>
      <c r="R340" s="137"/>
      <c r="S340" s="4"/>
      <c r="T340" s="137"/>
      <c r="U340" s="67"/>
      <c r="V340" s="67"/>
      <c r="W340" s="67"/>
      <c r="X340" s="67"/>
      <c r="Y340" s="67"/>
      <c r="Z340" s="67"/>
      <c r="AA340" s="67"/>
      <c r="AB340" s="67"/>
      <c r="AC340" s="67"/>
      <c r="AD340" s="67"/>
      <c r="AE340" s="67"/>
      <c r="AF340" s="67"/>
      <c r="AG340" s="67"/>
      <c r="AH340" s="67"/>
      <c r="AI340" s="67"/>
      <c r="AJ340" s="68"/>
      <c r="AK340" s="68"/>
      <c r="AL340" s="68"/>
      <c r="AM340" s="68"/>
      <c r="AN340" s="68"/>
    </row>
    <row r="341" spans="1:40" s="25" customFormat="1" x14ac:dyDescent="0.25">
      <c r="A341" s="4"/>
      <c r="B341" s="4"/>
      <c r="C341" s="4"/>
      <c r="D341" s="118"/>
      <c r="E341" s="9"/>
      <c r="F341" s="4"/>
      <c r="G341" s="137"/>
      <c r="H341" s="4"/>
      <c r="I341" s="4"/>
      <c r="J341" s="137"/>
      <c r="K341" s="4"/>
      <c r="L341" s="4"/>
      <c r="M341" s="4"/>
      <c r="N341" s="4"/>
      <c r="O341" s="4"/>
      <c r="P341" s="119"/>
      <c r="Q341" s="4"/>
      <c r="R341" s="137"/>
      <c r="S341" s="4"/>
      <c r="T341" s="137"/>
      <c r="U341" s="67"/>
      <c r="V341" s="67"/>
      <c r="W341" s="67"/>
      <c r="X341" s="67"/>
      <c r="Y341" s="67"/>
      <c r="Z341" s="67"/>
      <c r="AA341" s="67"/>
      <c r="AB341" s="67"/>
      <c r="AC341" s="67"/>
      <c r="AD341" s="67"/>
      <c r="AE341" s="67"/>
      <c r="AF341" s="67"/>
      <c r="AG341" s="67"/>
      <c r="AH341" s="67"/>
      <c r="AI341" s="67"/>
      <c r="AJ341" s="68"/>
      <c r="AK341" s="68"/>
      <c r="AL341" s="68"/>
      <c r="AM341" s="68"/>
      <c r="AN341" s="68"/>
    </row>
    <row r="342" spans="1:40" s="25" customFormat="1" x14ac:dyDescent="0.25">
      <c r="A342" s="4"/>
      <c r="B342" s="4"/>
      <c r="C342" s="4"/>
      <c r="D342" s="118"/>
      <c r="E342" s="9"/>
      <c r="F342" s="4"/>
      <c r="G342" s="137"/>
      <c r="H342" s="4"/>
      <c r="I342" s="4"/>
      <c r="J342" s="137"/>
      <c r="K342" s="4"/>
      <c r="L342" s="4"/>
      <c r="M342" s="4"/>
      <c r="N342" s="4"/>
      <c r="O342" s="4"/>
      <c r="P342" s="119"/>
      <c r="Q342" s="4"/>
      <c r="R342" s="137"/>
      <c r="S342" s="4"/>
      <c r="T342" s="137"/>
      <c r="U342" s="67"/>
      <c r="V342" s="67"/>
      <c r="W342" s="67"/>
      <c r="X342" s="67"/>
      <c r="Y342" s="67"/>
      <c r="Z342" s="67"/>
      <c r="AA342" s="67"/>
      <c r="AB342" s="67"/>
      <c r="AC342" s="67"/>
      <c r="AD342" s="67"/>
      <c r="AE342" s="67"/>
      <c r="AF342" s="67"/>
      <c r="AG342" s="67"/>
      <c r="AH342" s="67"/>
      <c r="AI342" s="67"/>
      <c r="AJ342" s="68"/>
      <c r="AK342" s="68"/>
      <c r="AL342" s="68"/>
      <c r="AM342" s="68"/>
      <c r="AN342" s="68"/>
    </row>
    <row r="343" spans="1:40" s="25" customFormat="1" x14ac:dyDescent="0.25">
      <c r="A343" s="4"/>
      <c r="B343" s="4"/>
      <c r="C343" s="4"/>
      <c r="D343" s="118"/>
      <c r="E343" s="9"/>
      <c r="F343" s="4"/>
      <c r="G343" s="137"/>
      <c r="H343" s="4"/>
      <c r="I343" s="4"/>
      <c r="J343" s="137"/>
      <c r="K343" s="4"/>
      <c r="L343" s="4"/>
      <c r="M343" s="4"/>
      <c r="N343" s="4"/>
      <c r="O343" s="4"/>
      <c r="P343" s="119"/>
      <c r="Q343" s="4"/>
      <c r="R343" s="137"/>
      <c r="S343" s="4"/>
      <c r="T343" s="137"/>
      <c r="U343" s="67"/>
      <c r="V343" s="67"/>
      <c r="W343" s="67"/>
      <c r="X343" s="67"/>
      <c r="Y343" s="67"/>
      <c r="Z343" s="67"/>
      <c r="AA343" s="67"/>
      <c r="AB343" s="67"/>
      <c r="AC343" s="67"/>
      <c r="AD343" s="67"/>
      <c r="AE343" s="67"/>
      <c r="AF343" s="67"/>
      <c r="AG343" s="67"/>
      <c r="AH343" s="67"/>
      <c r="AI343" s="67"/>
      <c r="AJ343" s="68"/>
      <c r="AK343" s="68"/>
      <c r="AL343" s="68"/>
      <c r="AM343" s="68"/>
      <c r="AN343" s="68"/>
    </row>
    <row r="344" spans="1:40" s="25" customFormat="1" x14ac:dyDescent="0.25">
      <c r="A344" s="4"/>
      <c r="B344" s="4"/>
      <c r="C344" s="4"/>
      <c r="D344" s="118"/>
      <c r="E344" s="9"/>
      <c r="F344" s="4"/>
      <c r="G344" s="137"/>
      <c r="H344" s="4"/>
      <c r="I344" s="4"/>
      <c r="J344" s="137"/>
      <c r="K344" s="4"/>
      <c r="L344" s="4"/>
      <c r="M344" s="4"/>
      <c r="N344" s="4"/>
      <c r="O344" s="4"/>
      <c r="P344" s="119"/>
      <c r="Q344" s="4"/>
      <c r="R344" s="137"/>
      <c r="S344" s="4"/>
      <c r="T344" s="137"/>
      <c r="U344" s="67"/>
      <c r="V344" s="67"/>
      <c r="W344" s="67"/>
      <c r="X344" s="67"/>
      <c r="Y344" s="67"/>
      <c r="Z344" s="67"/>
      <c r="AA344" s="67"/>
      <c r="AB344" s="67"/>
      <c r="AC344" s="67"/>
      <c r="AD344" s="67"/>
      <c r="AE344" s="67"/>
      <c r="AF344" s="67"/>
      <c r="AG344" s="67"/>
      <c r="AH344" s="67"/>
      <c r="AI344" s="67"/>
      <c r="AJ344" s="68"/>
      <c r="AK344" s="68"/>
      <c r="AL344" s="68"/>
      <c r="AM344" s="68"/>
      <c r="AN344" s="68"/>
    </row>
    <row r="345" spans="1:40" s="25" customFormat="1" x14ac:dyDescent="0.25">
      <c r="A345" s="4"/>
      <c r="B345" s="4"/>
      <c r="C345" s="4"/>
      <c r="D345" s="118"/>
      <c r="E345" s="9"/>
      <c r="F345" s="4"/>
      <c r="G345" s="137"/>
      <c r="H345" s="4"/>
      <c r="I345" s="4"/>
      <c r="J345" s="137"/>
      <c r="K345" s="4"/>
      <c r="L345" s="4"/>
      <c r="M345" s="4"/>
      <c r="N345" s="4"/>
      <c r="O345" s="4"/>
      <c r="P345" s="119"/>
      <c r="Q345" s="4"/>
      <c r="R345" s="137"/>
      <c r="S345" s="4"/>
      <c r="T345" s="137"/>
      <c r="U345" s="67"/>
      <c r="V345" s="67"/>
      <c r="W345" s="67"/>
      <c r="X345" s="67"/>
      <c r="Y345" s="67"/>
      <c r="Z345" s="67"/>
      <c r="AA345" s="67"/>
      <c r="AB345" s="67"/>
      <c r="AC345" s="67"/>
      <c r="AD345" s="67"/>
      <c r="AE345" s="67"/>
      <c r="AF345" s="67"/>
      <c r="AG345" s="67"/>
      <c r="AH345" s="67"/>
      <c r="AI345" s="67"/>
      <c r="AJ345" s="68"/>
      <c r="AK345" s="68"/>
      <c r="AL345" s="68"/>
      <c r="AM345" s="68"/>
      <c r="AN345" s="68"/>
    </row>
    <row r="346" spans="1:40" s="25" customFormat="1" x14ac:dyDescent="0.25">
      <c r="A346" s="4"/>
      <c r="B346" s="4"/>
      <c r="C346" s="4"/>
      <c r="D346" s="118"/>
      <c r="E346" s="9"/>
      <c r="F346" s="4"/>
      <c r="G346" s="137"/>
      <c r="H346" s="4"/>
      <c r="I346" s="4"/>
      <c r="J346" s="137"/>
      <c r="K346" s="4"/>
      <c r="L346" s="4"/>
      <c r="M346" s="4"/>
      <c r="N346" s="4"/>
      <c r="O346" s="4"/>
      <c r="P346" s="119"/>
      <c r="Q346" s="4"/>
      <c r="R346" s="137"/>
      <c r="S346" s="4"/>
      <c r="T346" s="137"/>
      <c r="U346" s="67"/>
      <c r="V346" s="67"/>
      <c r="W346" s="67"/>
      <c r="X346" s="67"/>
      <c r="Y346" s="67"/>
      <c r="Z346" s="67"/>
      <c r="AA346" s="67"/>
      <c r="AB346" s="67"/>
      <c r="AC346" s="67"/>
      <c r="AD346" s="67"/>
      <c r="AE346" s="67"/>
      <c r="AF346" s="67"/>
      <c r="AG346" s="67"/>
      <c r="AH346" s="67"/>
      <c r="AI346" s="67"/>
      <c r="AJ346" s="68"/>
      <c r="AK346" s="68"/>
      <c r="AL346" s="68"/>
      <c r="AM346" s="68"/>
      <c r="AN346" s="68"/>
    </row>
    <row r="350" spans="1:40" x14ac:dyDescent="0.25">
      <c r="A350" s="1" t="s">
        <v>142</v>
      </c>
    </row>
    <row r="351" spans="1:40" x14ac:dyDescent="0.25">
      <c r="A351" s="1" t="s">
        <v>143</v>
      </c>
    </row>
    <row r="352" spans="1:40" x14ac:dyDescent="0.25">
      <c r="A352" s="1" t="s">
        <v>144</v>
      </c>
    </row>
    <row r="353" spans="1:42" s="1" customFormat="1" x14ac:dyDescent="0.25">
      <c r="A353" s="1" t="s">
        <v>145</v>
      </c>
      <c r="D353" s="51"/>
      <c r="E353" s="23"/>
      <c r="G353" s="139"/>
      <c r="J353" s="139"/>
      <c r="P353" s="52"/>
      <c r="R353" s="139"/>
      <c r="T353" s="139"/>
      <c r="U353" s="54"/>
      <c r="V353" s="54"/>
      <c r="W353" s="54"/>
      <c r="X353" s="54"/>
      <c r="Y353" s="54"/>
      <c r="Z353" s="54"/>
      <c r="AA353" s="54"/>
      <c r="AB353" s="54"/>
      <c r="AC353" s="54"/>
      <c r="AD353" s="54"/>
      <c r="AE353" s="54"/>
      <c r="AF353" s="54"/>
      <c r="AG353" s="54"/>
      <c r="AH353" s="54"/>
      <c r="AI353" s="54"/>
      <c r="AJ353" s="55"/>
      <c r="AK353" s="55"/>
      <c r="AL353" s="55"/>
      <c r="AM353" s="55"/>
      <c r="AN353" s="55"/>
      <c r="AO353"/>
      <c r="AP353"/>
    </row>
    <row r="354" spans="1:42" s="1" customFormat="1" x14ac:dyDescent="0.25">
      <c r="A354" s="1" t="s">
        <v>146</v>
      </c>
      <c r="D354" s="51"/>
      <c r="E354" s="23"/>
      <c r="G354" s="139"/>
      <c r="J354" s="139"/>
      <c r="P354" s="52"/>
      <c r="R354" s="139"/>
      <c r="T354" s="139"/>
      <c r="U354" s="54"/>
      <c r="V354" s="54"/>
      <c r="W354" s="54"/>
      <c r="X354" s="54"/>
      <c r="Y354" s="54"/>
      <c r="Z354" s="54"/>
      <c r="AA354" s="54"/>
      <c r="AB354" s="54"/>
      <c r="AC354" s="54"/>
      <c r="AD354" s="54"/>
      <c r="AE354" s="54"/>
      <c r="AF354" s="54"/>
      <c r="AG354" s="54"/>
      <c r="AH354" s="54"/>
      <c r="AI354" s="54"/>
      <c r="AJ354" s="55"/>
      <c r="AK354" s="55"/>
      <c r="AL354" s="55"/>
      <c r="AM354" s="55"/>
      <c r="AN354" s="55"/>
      <c r="AO354"/>
      <c r="AP354"/>
    </row>
    <row r="11872" spans="16:16" x14ac:dyDescent="0.25">
      <c r="P11872" s="142"/>
    </row>
  </sheetData>
  <mergeCells count="31">
    <mergeCell ref="L23:M23"/>
    <mergeCell ref="L29:M29"/>
    <mergeCell ref="A26:B26"/>
    <mergeCell ref="AE5:AF5"/>
    <mergeCell ref="AH5:AI5"/>
    <mergeCell ref="AJ5:AL5"/>
    <mergeCell ref="L7:M7"/>
    <mergeCell ref="L9:M9"/>
    <mergeCell ref="B3:B5"/>
    <mergeCell ref="A3:A5"/>
    <mergeCell ref="A6:B6"/>
    <mergeCell ref="Q4:R4"/>
    <mergeCell ref="S4:T4"/>
    <mergeCell ref="U4:X4"/>
    <mergeCell ref="Y4:AB4"/>
    <mergeCell ref="AC4:AF4"/>
    <mergeCell ref="U5:V5"/>
    <mergeCell ref="W5:X5"/>
    <mergeCell ref="Y5:Z5"/>
    <mergeCell ref="AA5:AB5"/>
    <mergeCell ref="AC5:AD5"/>
    <mergeCell ref="C4:E4"/>
    <mergeCell ref="F4:H4"/>
    <mergeCell ref="I4:K4"/>
    <mergeCell ref="O4:P4"/>
    <mergeCell ref="H1:K1"/>
    <mergeCell ref="S1:T1"/>
    <mergeCell ref="A2:AF2"/>
    <mergeCell ref="C3:K3"/>
    <mergeCell ref="O3:T3"/>
    <mergeCell ref="U3:AF3"/>
  </mergeCells>
  <conditionalFormatting sqref="U27:V74">
    <cfRule type="cellIs" dxfId="379" priority="207" operator="lessThan">
      <formula>0</formula>
    </cfRule>
    <cfRule type="cellIs" dxfId="378" priority="208" operator="greaterThan">
      <formula>0</formula>
    </cfRule>
  </conditionalFormatting>
  <conditionalFormatting sqref="W27:X27">
    <cfRule type="cellIs" dxfId="377" priority="205" operator="lessThan">
      <formula>0</formula>
    </cfRule>
    <cfRule type="cellIs" dxfId="376" priority="206" operator="greaterThan">
      <formula>0</formula>
    </cfRule>
  </conditionalFormatting>
  <conditionalFormatting sqref="W29:X29">
    <cfRule type="cellIs" dxfId="375" priority="203" operator="lessThan">
      <formula>0</formula>
    </cfRule>
    <cfRule type="cellIs" dxfId="374" priority="204" operator="greaterThan">
      <formula>0</formula>
    </cfRule>
  </conditionalFormatting>
  <conditionalFormatting sqref="W44:X44">
    <cfRule type="cellIs" dxfId="373" priority="201" operator="lessThan">
      <formula>0</formula>
    </cfRule>
    <cfRule type="cellIs" dxfId="372" priority="202" operator="greaterThan">
      <formula>0</formula>
    </cfRule>
  </conditionalFormatting>
  <conditionalFormatting sqref="U11:V23">
    <cfRule type="cellIs" dxfId="371" priority="199" operator="lessThan">
      <formula>0</formula>
    </cfRule>
    <cfRule type="cellIs" dxfId="370" priority="200" operator="greaterThan">
      <formula>0</formula>
    </cfRule>
  </conditionalFormatting>
  <conditionalFormatting sqref="W75:X75">
    <cfRule type="cellIs" dxfId="369" priority="195" operator="lessThan">
      <formula>0</formula>
    </cfRule>
    <cfRule type="cellIs" dxfId="368" priority="196" operator="greaterThan">
      <formula>0</formula>
    </cfRule>
  </conditionalFormatting>
  <conditionalFormatting sqref="W24:X24">
    <cfRule type="cellIs" dxfId="367" priority="197" operator="lessThan">
      <formula>0</formula>
    </cfRule>
    <cfRule type="cellIs" dxfId="366" priority="198" operator="greaterThan">
      <formula>0</formula>
    </cfRule>
  </conditionalFormatting>
  <conditionalFormatting sqref="AF74">
    <cfRule type="cellIs" dxfId="365" priority="89" operator="lessThan">
      <formula>0</formula>
    </cfRule>
    <cfRule type="cellIs" dxfId="364" priority="90" operator="greaterThan">
      <formula>0</formula>
    </cfRule>
  </conditionalFormatting>
  <conditionalFormatting sqref="AF75">
    <cfRule type="cellIs" dxfId="363" priority="87" operator="lessThan">
      <formula>0</formula>
    </cfRule>
    <cfRule type="cellIs" dxfId="362" priority="88" operator="greaterThan">
      <formula>0</formula>
    </cfRule>
  </conditionalFormatting>
  <conditionalFormatting sqref="Y28:Z28 Y36:Z36 Y44:Z44 Y50:Z52 Y54:Z55 Y57:Z58 Y61:Z62 Y64:Z65 Y67:Z67 Y69:Z70 Y72:Z73">
    <cfRule type="cellIs" dxfId="361" priority="193" operator="lessThan">
      <formula>0</formula>
    </cfRule>
    <cfRule type="cellIs" dxfId="360" priority="194" operator="greaterThan">
      <formula>0</formula>
    </cfRule>
  </conditionalFormatting>
  <conditionalFormatting sqref="AC17:AD18">
    <cfRule type="cellIs" dxfId="359" priority="139" operator="lessThan">
      <formula>0</formula>
    </cfRule>
    <cfRule type="cellIs" dxfId="358" priority="140" operator="greaterThan">
      <formula>0</formula>
    </cfRule>
  </conditionalFormatting>
  <conditionalFormatting sqref="AA29:AB29">
    <cfRule type="cellIs" dxfId="357" priority="191" operator="lessThan">
      <formula>0</formula>
    </cfRule>
    <cfRule type="cellIs" dxfId="356" priority="192" operator="greaterThan">
      <formula>0</formula>
    </cfRule>
  </conditionalFormatting>
  <conditionalFormatting sqref="AA44:AB44">
    <cfRule type="cellIs" dxfId="355" priority="189" operator="lessThan">
      <formula>0</formula>
    </cfRule>
    <cfRule type="cellIs" dxfId="354" priority="190" operator="greaterThan">
      <formula>0</formula>
    </cfRule>
  </conditionalFormatting>
  <conditionalFormatting sqref="Y11:Z23">
    <cfRule type="cellIs" dxfId="353" priority="187" operator="lessThan">
      <formula>0</formula>
    </cfRule>
    <cfRule type="cellIs" dxfId="352" priority="188" operator="greaterThan">
      <formula>0</formula>
    </cfRule>
  </conditionalFormatting>
  <conditionalFormatting sqref="AA24:AB24">
    <cfRule type="cellIs" dxfId="351" priority="185" operator="lessThan">
      <formula>0</formula>
    </cfRule>
    <cfRule type="cellIs" dxfId="350" priority="186" operator="greaterThan">
      <formula>0</formula>
    </cfRule>
  </conditionalFormatting>
  <conditionalFormatting sqref="AA75:AB75">
    <cfRule type="cellIs" dxfId="349" priority="183" operator="lessThan">
      <formula>0</formula>
    </cfRule>
    <cfRule type="cellIs" dxfId="348" priority="184" operator="greaterThan">
      <formula>0</formula>
    </cfRule>
  </conditionalFormatting>
  <conditionalFormatting sqref="Y27:Z27">
    <cfRule type="cellIs" dxfId="347" priority="181" operator="lessThan">
      <formula>0</formula>
    </cfRule>
    <cfRule type="cellIs" dxfId="346" priority="182" operator="greaterThan">
      <formula>0</formula>
    </cfRule>
  </conditionalFormatting>
  <conditionalFormatting sqref="Y29:Z35">
    <cfRule type="cellIs" dxfId="345" priority="179" operator="lessThan">
      <formula>0</formula>
    </cfRule>
    <cfRule type="cellIs" dxfId="344" priority="180" operator="greaterThan">
      <formula>0</formula>
    </cfRule>
  </conditionalFormatting>
  <conditionalFormatting sqref="Y37:Z43">
    <cfRule type="cellIs" dxfId="343" priority="177" operator="lessThan">
      <formula>0</formula>
    </cfRule>
    <cfRule type="cellIs" dxfId="342" priority="178" operator="greaterThan">
      <formula>0</formula>
    </cfRule>
  </conditionalFormatting>
  <conditionalFormatting sqref="Y45:Z49">
    <cfRule type="cellIs" dxfId="341" priority="175" operator="lessThan">
      <formula>0</formula>
    </cfRule>
    <cfRule type="cellIs" dxfId="340" priority="176" operator="greaterThan">
      <formula>0</formula>
    </cfRule>
  </conditionalFormatting>
  <conditionalFormatting sqref="Y53:Z53">
    <cfRule type="cellIs" dxfId="339" priority="173" operator="lessThan">
      <formula>0</formula>
    </cfRule>
    <cfRule type="cellIs" dxfId="338" priority="174" operator="greaterThan">
      <formula>0</formula>
    </cfRule>
  </conditionalFormatting>
  <conditionalFormatting sqref="Y56:Z56">
    <cfRule type="cellIs" dxfId="337" priority="171" operator="lessThan">
      <formula>0</formula>
    </cfRule>
    <cfRule type="cellIs" dxfId="336" priority="172" operator="greaterThan">
      <formula>0</formula>
    </cfRule>
  </conditionalFormatting>
  <conditionalFormatting sqref="Y59:Z60">
    <cfRule type="cellIs" dxfId="335" priority="169" operator="lessThan">
      <formula>0</formula>
    </cfRule>
    <cfRule type="cellIs" dxfId="334" priority="170" operator="greaterThan">
      <formula>0</formula>
    </cfRule>
  </conditionalFormatting>
  <conditionalFormatting sqref="Y63:Z63">
    <cfRule type="cellIs" dxfId="333" priority="167" operator="lessThan">
      <formula>0</formula>
    </cfRule>
    <cfRule type="cellIs" dxfId="332" priority="168" operator="greaterThan">
      <formula>0</formula>
    </cfRule>
  </conditionalFormatting>
  <conditionalFormatting sqref="Y66:Z66">
    <cfRule type="cellIs" dxfId="331" priority="165" operator="lessThan">
      <formula>0</formula>
    </cfRule>
    <cfRule type="cellIs" dxfId="330" priority="166" operator="greaterThan">
      <formula>0</formula>
    </cfRule>
  </conditionalFormatting>
  <conditionalFormatting sqref="Y68:Z68">
    <cfRule type="cellIs" dxfId="329" priority="163" operator="lessThan">
      <formula>0</formula>
    </cfRule>
    <cfRule type="cellIs" dxfId="328" priority="164" operator="greaterThan">
      <formula>0</formula>
    </cfRule>
  </conditionalFormatting>
  <conditionalFormatting sqref="Y71:Z71">
    <cfRule type="cellIs" dxfId="327" priority="161" operator="lessThan">
      <formula>0</formula>
    </cfRule>
    <cfRule type="cellIs" dxfId="326" priority="162" operator="greaterThan">
      <formula>0</formula>
    </cfRule>
  </conditionalFormatting>
  <conditionalFormatting sqref="Y74:Z74">
    <cfRule type="cellIs" dxfId="325" priority="159" operator="lessThan">
      <formula>0</formula>
    </cfRule>
    <cfRule type="cellIs" dxfId="324" priority="160" operator="greaterThan">
      <formula>0</formula>
    </cfRule>
  </conditionalFormatting>
  <conditionalFormatting sqref="AA27:AB27">
    <cfRule type="cellIs" dxfId="323" priority="157" operator="lessThan">
      <formula>0</formula>
    </cfRule>
    <cfRule type="cellIs" dxfId="322" priority="158" operator="greaterThan">
      <formula>0</formula>
    </cfRule>
  </conditionalFormatting>
  <conditionalFormatting sqref="AC28:AD28 AC36:AD36 AC44:AD44 AC50:AD52 AC54:AD55 AC57:AD58 AC61:AD62 AC64:AD65 AC67:AD67 AC69:AD70 AC72:AD73">
    <cfRule type="cellIs" dxfId="321" priority="155" operator="lessThan">
      <formula>0</formula>
    </cfRule>
    <cfRule type="cellIs" dxfId="320" priority="156" operator="greaterThan">
      <formula>0</formula>
    </cfRule>
  </conditionalFormatting>
  <conditionalFormatting sqref="AE29:AF29">
    <cfRule type="cellIs" dxfId="319" priority="153" operator="lessThan">
      <formula>0</formula>
    </cfRule>
    <cfRule type="cellIs" dxfId="318" priority="154" operator="greaterThan">
      <formula>0</formula>
    </cfRule>
  </conditionalFormatting>
  <conditionalFormatting sqref="AE44:AF44">
    <cfRule type="cellIs" dxfId="317" priority="151" operator="lessThan">
      <formula>0</formula>
    </cfRule>
    <cfRule type="cellIs" dxfId="316" priority="152" operator="greaterThan">
      <formula>0</formula>
    </cfRule>
  </conditionalFormatting>
  <conditionalFormatting sqref="AC11:AD12 AC14:AD14 AC16:AD16 AC19:AD19">
    <cfRule type="cellIs" dxfId="315" priority="149" operator="lessThan">
      <formula>0</formula>
    </cfRule>
    <cfRule type="cellIs" dxfId="314" priority="150" operator="greaterThan">
      <formula>0</formula>
    </cfRule>
  </conditionalFormatting>
  <conditionalFormatting sqref="AE24:AF24">
    <cfRule type="cellIs" dxfId="313" priority="147" operator="lessThan">
      <formula>0</formula>
    </cfRule>
    <cfRule type="cellIs" dxfId="312" priority="148" operator="greaterThan">
      <formula>0</formula>
    </cfRule>
  </conditionalFormatting>
  <conditionalFormatting sqref="AC15:AD15">
    <cfRule type="cellIs" dxfId="311" priority="141" operator="lessThan">
      <formula>0</formula>
    </cfRule>
    <cfRule type="cellIs" dxfId="310" priority="142" operator="greaterThan">
      <formula>0</formula>
    </cfRule>
  </conditionalFormatting>
  <conditionalFormatting sqref="AC29:AD29">
    <cfRule type="cellIs" dxfId="309" priority="145" operator="lessThan">
      <formula>0</formula>
    </cfRule>
    <cfRule type="cellIs" dxfId="308" priority="146" operator="greaterThan">
      <formula>0</formula>
    </cfRule>
  </conditionalFormatting>
  <conditionalFormatting sqref="AC13:AD13">
    <cfRule type="cellIs" dxfId="307" priority="143" operator="lessThan">
      <formula>0</formula>
    </cfRule>
    <cfRule type="cellIs" dxfId="306" priority="144" operator="greaterThan">
      <formula>0</formula>
    </cfRule>
  </conditionalFormatting>
  <conditionalFormatting sqref="AC45:AD49">
    <cfRule type="cellIs" dxfId="305" priority="123" operator="lessThan">
      <formula>0</formula>
    </cfRule>
    <cfRule type="cellIs" dxfId="304" priority="124" operator="greaterThan">
      <formula>0</formula>
    </cfRule>
  </conditionalFormatting>
  <conditionalFormatting sqref="AF37:AF43">
    <cfRule type="cellIs" dxfId="303" priority="125" operator="lessThan">
      <formula>0</formula>
    </cfRule>
    <cfRule type="cellIs" dxfId="302" priority="126" operator="greaterThan">
      <formula>0</formula>
    </cfRule>
  </conditionalFormatting>
  <conditionalFormatting sqref="AC37:AD43">
    <cfRule type="cellIs" dxfId="301" priority="127" operator="lessThan">
      <formula>0</formula>
    </cfRule>
    <cfRule type="cellIs" dxfId="300" priority="128" operator="greaterThan">
      <formula>0</formula>
    </cfRule>
  </conditionalFormatting>
  <conditionalFormatting sqref="AF30:AF35">
    <cfRule type="cellIs" dxfId="299" priority="129" operator="lessThan">
      <formula>0</formula>
    </cfRule>
    <cfRule type="cellIs" dxfId="298" priority="130" operator="greaterThan">
      <formula>0</formula>
    </cfRule>
  </conditionalFormatting>
  <conditionalFormatting sqref="AC30:AD35">
    <cfRule type="cellIs" dxfId="297" priority="131" operator="lessThan">
      <formula>0</formula>
    </cfRule>
    <cfRule type="cellIs" dxfId="296" priority="132" operator="greaterThan">
      <formula>0</formula>
    </cfRule>
  </conditionalFormatting>
  <conditionalFormatting sqref="AE27:AF27">
    <cfRule type="cellIs" dxfId="295" priority="133" operator="lessThan">
      <formula>0</formula>
    </cfRule>
    <cfRule type="cellIs" dxfId="294" priority="134" operator="greaterThan">
      <formula>0</formula>
    </cfRule>
  </conditionalFormatting>
  <conditionalFormatting sqref="AC27:AD27">
    <cfRule type="cellIs" dxfId="293" priority="135" operator="lessThan">
      <formula>0</formula>
    </cfRule>
    <cfRule type="cellIs" dxfId="292" priority="136" operator="greaterThan">
      <formula>0</formula>
    </cfRule>
  </conditionalFormatting>
  <conditionalFormatting sqref="AC20:AD23">
    <cfRule type="cellIs" dxfId="291" priority="137" operator="lessThan">
      <formula>0</formula>
    </cfRule>
    <cfRule type="cellIs" dxfId="290" priority="138" operator="greaterThan">
      <formula>0</formula>
    </cfRule>
  </conditionalFormatting>
  <conditionalFormatting sqref="AF45:AF49">
    <cfRule type="cellIs" dxfId="289" priority="121" operator="lessThan">
      <formula>0</formula>
    </cfRule>
    <cfRule type="cellIs" dxfId="288" priority="122" operator="greaterThan">
      <formula>0</formula>
    </cfRule>
  </conditionalFormatting>
  <conditionalFormatting sqref="AC53:AD53">
    <cfRule type="cellIs" dxfId="287" priority="119" operator="lessThan">
      <formula>0</formula>
    </cfRule>
    <cfRule type="cellIs" dxfId="286" priority="120" operator="greaterThan">
      <formula>0</formula>
    </cfRule>
  </conditionalFormatting>
  <conditionalFormatting sqref="AF53">
    <cfRule type="cellIs" dxfId="285" priority="117" operator="lessThan">
      <formula>0</formula>
    </cfRule>
    <cfRule type="cellIs" dxfId="284" priority="118" operator="greaterThan">
      <formula>0</formula>
    </cfRule>
  </conditionalFormatting>
  <conditionalFormatting sqref="AC56:AD56">
    <cfRule type="cellIs" dxfId="283" priority="115" operator="lessThan">
      <formula>0</formula>
    </cfRule>
    <cfRule type="cellIs" dxfId="282" priority="116" operator="greaterThan">
      <formula>0</formula>
    </cfRule>
  </conditionalFormatting>
  <conditionalFormatting sqref="AF56">
    <cfRule type="cellIs" dxfId="281" priority="113" operator="lessThan">
      <formula>0</formula>
    </cfRule>
    <cfRule type="cellIs" dxfId="280" priority="114" operator="greaterThan">
      <formula>0</formula>
    </cfRule>
  </conditionalFormatting>
  <conditionalFormatting sqref="AC59:AD60">
    <cfRule type="cellIs" dxfId="279" priority="111" operator="lessThan">
      <formula>0</formula>
    </cfRule>
    <cfRule type="cellIs" dxfId="278" priority="112" operator="greaterThan">
      <formula>0</formula>
    </cfRule>
  </conditionalFormatting>
  <conditionalFormatting sqref="AF59:AF60">
    <cfRule type="cellIs" dxfId="277" priority="109" operator="lessThan">
      <formula>0</formula>
    </cfRule>
    <cfRule type="cellIs" dxfId="276" priority="110" operator="greaterThan">
      <formula>0</formula>
    </cfRule>
  </conditionalFormatting>
  <conditionalFormatting sqref="AC63:AD63">
    <cfRule type="cellIs" dxfId="275" priority="107" operator="lessThan">
      <formula>0</formula>
    </cfRule>
    <cfRule type="cellIs" dxfId="274" priority="108" operator="greaterThan">
      <formula>0</formula>
    </cfRule>
  </conditionalFormatting>
  <conditionalFormatting sqref="AF63">
    <cfRule type="cellIs" dxfId="273" priority="105" operator="lessThan">
      <formula>0</formula>
    </cfRule>
    <cfRule type="cellIs" dxfId="272" priority="106" operator="greaterThan">
      <formula>0</formula>
    </cfRule>
  </conditionalFormatting>
  <conditionalFormatting sqref="AC66:AD66">
    <cfRule type="cellIs" dxfId="271" priority="103" operator="lessThan">
      <formula>0</formula>
    </cfRule>
    <cfRule type="cellIs" dxfId="270" priority="104" operator="greaterThan">
      <formula>0</formula>
    </cfRule>
  </conditionalFormatting>
  <conditionalFormatting sqref="AF66">
    <cfRule type="cellIs" dxfId="269" priority="101" operator="lessThan">
      <formula>0</formula>
    </cfRule>
    <cfRule type="cellIs" dxfId="268" priority="102" operator="greaterThan">
      <formula>0</formula>
    </cfRule>
  </conditionalFormatting>
  <conditionalFormatting sqref="AC68:AD68">
    <cfRule type="cellIs" dxfId="267" priority="99" operator="lessThan">
      <formula>0</formula>
    </cfRule>
    <cfRule type="cellIs" dxfId="266" priority="100" operator="greaterThan">
      <formula>0</formula>
    </cfRule>
  </conditionalFormatting>
  <conditionalFormatting sqref="AF68">
    <cfRule type="cellIs" dxfId="265" priority="97" operator="lessThan">
      <formula>0</formula>
    </cfRule>
    <cfRule type="cellIs" dxfId="264" priority="98" operator="greaterThan">
      <formula>0</formula>
    </cfRule>
  </conditionalFormatting>
  <conditionalFormatting sqref="AC71:AD71">
    <cfRule type="cellIs" dxfId="263" priority="95" operator="lessThan">
      <formula>0</formula>
    </cfRule>
    <cfRule type="cellIs" dxfId="262" priority="96" operator="greaterThan">
      <formula>0</formula>
    </cfRule>
  </conditionalFormatting>
  <conditionalFormatting sqref="AF71">
    <cfRule type="cellIs" dxfId="261" priority="93" operator="lessThan">
      <formula>0</formula>
    </cfRule>
    <cfRule type="cellIs" dxfId="260" priority="94" operator="greaterThan">
      <formula>0</formula>
    </cfRule>
  </conditionalFormatting>
  <conditionalFormatting sqref="AC74:AD74">
    <cfRule type="cellIs" dxfId="259" priority="91" operator="lessThan">
      <formula>0</formula>
    </cfRule>
    <cfRule type="cellIs" dxfId="258" priority="92" operator="greaterThan">
      <formula>0</formula>
    </cfRule>
  </conditionalFormatting>
  <conditionalFormatting sqref="AE30:AE34">
    <cfRule type="cellIs" dxfId="257" priority="85" operator="lessThan">
      <formula>0</formula>
    </cfRule>
    <cfRule type="cellIs" dxfId="256" priority="86" operator="greaterThan">
      <formula>0</formula>
    </cfRule>
  </conditionalFormatting>
  <conditionalFormatting sqref="AE35">
    <cfRule type="cellIs" dxfId="255" priority="83" operator="lessThan">
      <formula>0</formula>
    </cfRule>
    <cfRule type="cellIs" dxfId="254" priority="84" operator="greaterThan">
      <formula>0</formula>
    </cfRule>
  </conditionalFormatting>
  <conditionalFormatting sqref="AE37:AE43">
    <cfRule type="cellIs" dxfId="253" priority="81" operator="lessThan">
      <formula>0</formula>
    </cfRule>
    <cfRule type="cellIs" dxfId="252" priority="82" operator="greaterThan">
      <formula>0</formula>
    </cfRule>
  </conditionalFormatting>
  <conditionalFormatting sqref="AE45:AE49">
    <cfRule type="cellIs" dxfId="251" priority="79" operator="lessThan">
      <formula>0</formula>
    </cfRule>
    <cfRule type="cellIs" dxfId="250" priority="80" operator="greaterThan">
      <formula>0</formula>
    </cfRule>
  </conditionalFormatting>
  <conditionalFormatting sqref="AE53">
    <cfRule type="cellIs" dxfId="249" priority="77" operator="lessThan">
      <formula>0</formula>
    </cfRule>
    <cfRule type="cellIs" dxfId="248" priority="78" operator="greaterThan">
      <formula>0</formula>
    </cfRule>
  </conditionalFormatting>
  <conditionalFormatting sqref="AE56">
    <cfRule type="cellIs" dxfId="247" priority="75" operator="lessThan">
      <formula>0</formula>
    </cfRule>
    <cfRule type="cellIs" dxfId="246" priority="76" operator="greaterThan">
      <formula>0</formula>
    </cfRule>
  </conditionalFormatting>
  <conditionalFormatting sqref="AE59:AE60">
    <cfRule type="cellIs" dxfId="245" priority="73" operator="lessThan">
      <formula>0</formula>
    </cfRule>
    <cfRule type="cellIs" dxfId="244" priority="74" operator="greaterThan">
      <formula>0</formula>
    </cfRule>
  </conditionalFormatting>
  <conditionalFormatting sqref="AE63">
    <cfRule type="cellIs" dxfId="243" priority="71" operator="lessThan">
      <formula>0</formula>
    </cfRule>
    <cfRule type="cellIs" dxfId="242" priority="72" operator="greaterThan">
      <formula>0</formula>
    </cfRule>
  </conditionalFormatting>
  <conditionalFormatting sqref="AE66">
    <cfRule type="cellIs" dxfId="241" priority="69" operator="lessThan">
      <formula>0</formula>
    </cfRule>
    <cfRule type="cellIs" dxfId="240" priority="70" operator="greaterThan">
      <formula>0</formula>
    </cfRule>
  </conditionalFormatting>
  <conditionalFormatting sqref="AE68">
    <cfRule type="cellIs" dxfId="239" priority="67" operator="lessThan">
      <formula>0</formula>
    </cfRule>
    <cfRule type="cellIs" dxfId="238" priority="68" operator="greaterThan">
      <formula>0</formula>
    </cfRule>
  </conditionalFormatting>
  <conditionalFormatting sqref="AE71">
    <cfRule type="cellIs" dxfId="237" priority="65" operator="lessThan">
      <formula>0</formula>
    </cfRule>
    <cfRule type="cellIs" dxfId="236" priority="66" operator="greaterThan">
      <formula>0</formula>
    </cfRule>
  </conditionalFormatting>
  <conditionalFormatting sqref="AE74">
    <cfRule type="cellIs" dxfId="235" priority="63" operator="lessThan">
      <formula>0</formula>
    </cfRule>
    <cfRule type="cellIs" dxfId="234" priority="64" operator="greaterThan">
      <formula>0</formula>
    </cfRule>
  </conditionalFormatting>
  <conditionalFormatting sqref="AE75">
    <cfRule type="cellIs" dxfId="233" priority="61" operator="lessThan">
      <formula>0</formula>
    </cfRule>
    <cfRule type="cellIs" dxfId="232" priority="62" operator="greaterThan">
      <formula>0</formula>
    </cfRule>
  </conditionalFormatting>
  <conditionalFormatting sqref="AA30:AB35">
    <cfRule type="cellIs" dxfId="231" priority="59" operator="lessThan">
      <formula>0</formula>
    </cfRule>
    <cfRule type="cellIs" dxfId="230" priority="60" operator="greaterThan">
      <formula>0</formula>
    </cfRule>
  </conditionalFormatting>
  <conditionalFormatting sqref="AA37:AB43">
    <cfRule type="cellIs" dxfId="229" priority="57" operator="lessThan">
      <formula>0</formula>
    </cfRule>
    <cfRule type="cellIs" dxfId="228" priority="58" operator="greaterThan">
      <formula>0</formula>
    </cfRule>
  </conditionalFormatting>
  <conditionalFormatting sqref="AA45:AB49">
    <cfRule type="cellIs" dxfId="227" priority="55" operator="lessThan">
      <formula>0</formula>
    </cfRule>
    <cfRule type="cellIs" dxfId="226" priority="56" operator="greaterThan">
      <formula>0</formula>
    </cfRule>
  </conditionalFormatting>
  <conditionalFormatting sqref="AA53:AB53">
    <cfRule type="cellIs" dxfId="225" priority="53" operator="lessThan">
      <formula>0</formula>
    </cfRule>
    <cfRule type="cellIs" dxfId="224" priority="54" operator="greaterThan">
      <formula>0</formula>
    </cfRule>
  </conditionalFormatting>
  <conditionalFormatting sqref="AA56:AB56">
    <cfRule type="cellIs" dxfId="223" priority="51" operator="lessThan">
      <formula>0</formula>
    </cfRule>
    <cfRule type="cellIs" dxfId="222" priority="52" operator="greaterThan">
      <formula>0</formula>
    </cfRule>
  </conditionalFormatting>
  <conditionalFormatting sqref="AA59:AB60">
    <cfRule type="cellIs" dxfId="221" priority="49" operator="lessThan">
      <formula>0</formula>
    </cfRule>
    <cfRule type="cellIs" dxfId="220" priority="50" operator="greaterThan">
      <formula>0</formula>
    </cfRule>
  </conditionalFormatting>
  <conditionalFormatting sqref="AA63:AB63">
    <cfRule type="cellIs" dxfId="219" priority="47" operator="lessThan">
      <formula>0</formula>
    </cfRule>
    <cfRule type="cellIs" dxfId="218" priority="48" operator="greaterThan">
      <formula>0</formula>
    </cfRule>
  </conditionalFormatting>
  <conditionalFormatting sqref="AA66:AB66">
    <cfRule type="cellIs" dxfId="217" priority="45" operator="lessThan">
      <formula>0</formula>
    </cfRule>
    <cfRule type="cellIs" dxfId="216" priority="46" operator="greaterThan">
      <formula>0</formula>
    </cfRule>
  </conditionalFormatting>
  <conditionalFormatting sqref="AA68:AB68">
    <cfRule type="cellIs" dxfId="215" priority="43" operator="lessThan">
      <formula>0</formula>
    </cfRule>
    <cfRule type="cellIs" dxfId="214" priority="44" operator="greaterThan">
      <formula>0</formula>
    </cfRule>
  </conditionalFormatting>
  <conditionalFormatting sqref="AA71:AB71">
    <cfRule type="cellIs" dxfId="213" priority="41" operator="lessThan">
      <formula>0</formula>
    </cfRule>
    <cfRule type="cellIs" dxfId="212" priority="42" operator="greaterThan">
      <formula>0</formula>
    </cfRule>
  </conditionalFormatting>
  <conditionalFormatting sqref="AA74:AB74">
    <cfRule type="cellIs" dxfId="211" priority="39" operator="lessThan">
      <formula>0</formula>
    </cfRule>
    <cfRule type="cellIs" dxfId="210" priority="40" operator="greaterThan">
      <formula>0</formula>
    </cfRule>
  </conditionalFormatting>
  <conditionalFormatting sqref="W8:X8">
    <cfRule type="cellIs" dxfId="209" priority="37" operator="lessThan">
      <formula>0</formula>
    </cfRule>
    <cfRule type="cellIs" dxfId="208" priority="38" operator="greaterThan">
      <formula>0</formula>
    </cfRule>
  </conditionalFormatting>
  <conditionalFormatting sqref="AH11:AI23">
    <cfRule type="cellIs" dxfId="207" priority="35" operator="lessThan">
      <formula>0</formula>
    </cfRule>
    <cfRule type="cellIs" dxfId="206" priority="36" operator="greaterThan">
      <formula>0</formula>
    </cfRule>
  </conditionalFormatting>
  <conditionalFormatting sqref="W30:X35">
    <cfRule type="cellIs" dxfId="205" priority="33" operator="lessThan">
      <formula>0</formula>
    </cfRule>
    <cfRule type="cellIs" dxfId="204" priority="34" operator="greaterThan">
      <formula>0</formula>
    </cfRule>
  </conditionalFormatting>
  <conditionalFormatting sqref="W37:X43">
    <cfRule type="cellIs" dxfId="203" priority="31" operator="lessThan">
      <formula>0</formula>
    </cfRule>
    <cfRule type="cellIs" dxfId="202" priority="32" operator="greaterThan">
      <formula>0</formula>
    </cfRule>
  </conditionalFormatting>
  <conditionalFormatting sqref="W45:X49">
    <cfRule type="cellIs" dxfId="201" priority="29" operator="lessThan">
      <formula>0</formula>
    </cfRule>
    <cfRule type="cellIs" dxfId="200" priority="30" operator="greaterThan">
      <formula>0</formula>
    </cfRule>
  </conditionalFormatting>
  <conditionalFormatting sqref="W53:X53">
    <cfRule type="cellIs" dxfId="199" priority="27" operator="lessThan">
      <formula>0</formula>
    </cfRule>
    <cfRule type="cellIs" dxfId="198" priority="28" operator="greaterThan">
      <formula>0</formula>
    </cfRule>
  </conditionalFormatting>
  <conditionalFormatting sqref="W56:X56">
    <cfRule type="cellIs" dxfId="197" priority="25" operator="lessThan">
      <formula>0</formula>
    </cfRule>
    <cfRule type="cellIs" dxfId="196" priority="26" operator="greaterThan">
      <formula>0</formula>
    </cfRule>
  </conditionalFormatting>
  <conditionalFormatting sqref="W59:X60">
    <cfRule type="cellIs" dxfId="195" priority="23" operator="lessThan">
      <formula>0</formula>
    </cfRule>
    <cfRule type="cellIs" dxfId="194" priority="24" operator="greaterThan">
      <formula>0</formula>
    </cfRule>
  </conditionalFormatting>
  <conditionalFormatting sqref="W63:X63">
    <cfRule type="cellIs" dxfId="193" priority="21" operator="lessThan">
      <formula>0</formula>
    </cfRule>
    <cfRule type="cellIs" dxfId="192" priority="22" operator="greaterThan">
      <formula>0</formula>
    </cfRule>
  </conditionalFormatting>
  <conditionalFormatting sqref="W66:X66">
    <cfRule type="cellIs" dxfId="191" priority="19" operator="lessThan">
      <formula>0</formula>
    </cfRule>
    <cfRule type="cellIs" dxfId="190" priority="20" operator="greaterThan">
      <formula>0</formula>
    </cfRule>
  </conditionalFormatting>
  <conditionalFormatting sqref="W68:X68">
    <cfRule type="cellIs" dxfId="189" priority="17" operator="lessThan">
      <formula>0</formula>
    </cfRule>
    <cfRule type="cellIs" dxfId="188" priority="18" operator="greaterThan">
      <formula>0</formula>
    </cfRule>
  </conditionalFormatting>
  <conditionalFormatting sqref="W71:X71">
    <cfRule type="cellIs" dxfId="187" priority="15" operator="lessThan">
      <formula>0</formula>
    </cfRule>
    <cfRule type="cellIs" dxfId="186" priority="16" operator="greaterThan">
      <formula>0</formula>
    </cfRule>
  </conditionalFormatting>
  <conditionalFormatting sqref="W74:X74">
    <cfRule type="cellIs" dxfId="185" priority="13" operator="lessThan">
      <formula>0</formula>
    </cfRule>
    <cfRule type="cellIs" dxfId="184" priority="14" operator="greaterThan">
      <formula>0</formula>
    </cfRule>
  </conditionalFormatting>
  <conditionalFormatting sqref="Z8">
    <cfRule type="cellIs" dxfId="183" priority="11" operator="lessThan">
      <formula>0</formula>
    </cfRule>
    <cfRule type="cellIs" dxfId="182" priority="12" operator="greaterThan">
      <formula>0</formula>
    </cfRule>
  </conditionalFormatting>
  <conditionalFormatting sqref="AA8:AB8">
    <cfRule type="cellIs" dxfId="181" priority="9" operator="lessThan">
      <formula>0</formula>
    </cfRule>
    <cfRule type="cellIs" dxfId="180" priority="10" operator="greaterThan">
      <formula>0</formula>
    </cfRule>
  </conditionalFormatting>
  <conditionalFormatting sqref="AE8:AF8">
    <cfRule type="cellIs" dxfId="179" priority="7" operator="lessThan">
      <formula>0</formula>
    </cfRule>
    <cfRule type="cellIs" dxfId="178" priority="8" operator="greaterThan">
      <formula>0</formula>
    </cfRule>
  </conditionalFormatting>
  <conditionalFormatting sqref="W11:X23">
    <cfRule type="cellIs" dxfId="177" priority="5" operator="lessThan">
      <formula>0</formula>
    </cfRule>
    <cfRule type="cellIs" dxfId="176" priority="6" operator="greaterThan">
      <formula>0</formula>
    </cfRule>
  </conditionalFormatting>
  <conditionalFormatting sqref="AA11:AB23">
    <cfRule type="cellIs" dxfId="175" priority="3" operator="lessThan">
      <formula>0</formula>
    </cfRule>
    <cfRule type="cellIs" dxfId="174" priority="4" operator="greaterThan">
      <formula>0</formula>
    </cfRule>
  </conditionalFormatting>
  <conditionalFormatting sqref="AE11:AF23">
    <cfRule type="cellIs" dxfId="173" priority="1" operator="lessThan">
      <formula>0</formula>
    </cfRule>
    <cfRule type="cellIs" dxfId="172" priority="2" operator="greaterThan">
      <formula>0</formula>
    </cfRule>
  </conditionalFormatting>
  <pageMargins left="0.19685039370078741" right="0.19685039370078741" top="0.19685039370078741" bottom="0.19685039370078741" header="0" footer="0"/>
  <pageSetup paperSize="9" scale="1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1</vt:lpstr>
      <vt:lpstr>2</vt:lpstr>
      <vt:lpstr>'1'!Заголовки_для_печати</vt:lpstr>
      <vt:lpstr>'2'!Заголовки_для_печати</vt:lpstr>
      <vt:lpstr>ке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Расторгуева Анна Игоревна</dc:creator>
  <cp:lastModifiedBy>Расторгуева Анна Игоревна</cp:lastModifiedBy>
  <cp:lastPrinted>2023-10-31T07:11:09Z</cp:lastPrinted>
  <dcterms:created xsi:type="dcterms:W3CDTF">2015-11-11T09:31:44Z</dcterms:created>
  <dcterms:modified xsi:type="dcterms:W3CDTF">2023-10-31T07:38:08Z</dcterms:modified>
</cp:coreProperties>
</file>