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настоящее\проверки\ФОМС\заключение\2024 год\проект 2025-2027 годы\14.11.2024\"/>
    </mc:Choice>
  </mc:AlternateContent>
  <bookViews>
    <workbookView xWindow="0" yWindow="0" windowWidth="28800" windowHeight="11835"/>
  </bookViews>
  <sheets>
    <sheet name="1" sheetId="3" r:id="rId1"/>
    <sheet name="2" sheetId="7" r:id="rId2"/>
  </sheets>
  <definedNames>
    <definedName name="аа">'2'!#REF!</definedName>
    <definedName name="_xlnm.Print_Titles" localSheetId="0">'1'!$A:$A,'1'!$3:$6</definedName>
    <definedName name="_xlnm.Print_Titles" localSheetId="1">'2'!$A:$A,'2'!$4:$5</definedName>
    <definedName name="ке">'2'!$L$2</definedName>
    <definedName name="лл">'2'!#REF!</definedName>
    <definedName name="оо">'2'!#REF!</definedName>
    <definedName name="пп">'2'!#REF!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0" i="7" l="1"/>
  <c r="AJ35" i="7"/>
  <c r="AJ81" i="7"/>
  <c r="AJ80" i="7"/>
  <c r="AJ78" i="7"/>
  <c r="AJ75" i="7"/>
  <c r="AJ73" i="7"/>
  <c r="AJ72" i="7"/>
  <c r="AJ71" i="7"/>
  <c r="AJ70" i="7"/>
  <c r="AJ69" i="7"/>
  <c r="AJ66" i="7"/>
  <c r="AJ63" i="7"/>
  <c r="AJ62" i="7"/>
  <c r="AJ59" i="7"/>
  <c r="AJ56" i="7"/>
  <c r="AJ55" i="7"/>
  <c r="AJ54" i="7"/>
  <c r="AJ53" i="7"/>
  <c r="AJ52" i="7"/>
  <c r="AJ51" i="7"/>
  <c r="AJ50" i="7"/>
  <c r="AJ49" i="7"/>
  <c r="AJ48" i="7"/>
  <c r="AJ47" i="7"/>
  <c r="AJ46" i="7"/>
  <c r="AJ45" i="7"/>
  <c r="AJ44" i="7"/>
  <c r="AJ43" i="7"/>
  <c r="AJ42" i="7"/>
  <c r="AJ39" i="7"/>
  <c r="AJ38" i="7"/>
  <c r="AJ37" i="7"/>
  <c r="AJ36" i="7"/>
  <c r="AJ34" i="7"/>
  <c r="AJ33" i="7"/>
  <c r="AJ32" i="7"/>
  <c r="AK66" i="7" l="1"/>
  <c r="AE83" i="7"/>
  <c r="AF83" i="7" s="1"/>
  <c r="AA83" i="7"/>
  <c r="AB83" i="7" s="1"/>
  <c r="AJ83" i="7"/>
  <c r="AK83" i="7" s="1"/>
  <c r="W83" i="7"/>
  <c r="X83" i="7" s="1"/>
  <c r="AJ82" i="7"/>
  <c r="AK82" i="7"/>
  <c r="AK81" i="7"/>
  <c r="AK78" i="7"/>
  <c r="AK75" i="7"/>
  <c r="AK73" i="7"/>
  <c r="AK72" i="7"/>
  <c r="AK71" i="7"/>
  <c r="AK70" i="7"/>
  <c r="AK69" i="7"/>
  <c r="AK63" i="7"/>
  <c r="AK62" i="7"/>
  <c r="AK59" i="7"/>
  <c r="AK56" i="7"/>
  <c r="AK55" i="7"/>
  <c r="AK54" i="7"/>
  <c r="AK53" i="7"/>
  <c r="AK52" i="7"/>
  <c r="AK51" i="7"/>
  <c r="AK50" i="7"/>
  <c r="AK49" i="7"/>
  <c r="AK48" i="7"/>
  <c r="AK47" i="7"/>
  <c r="AK46" i="7"/>
  <c r="AK45" i="7"/>
  <c r="AK44" i="7"/>
  <c r="AK43" i="7"/>
  <c r="AK42" i="7"/>
  <c r="AK40" i="7"/>
  <c r="AK39" i="7"/>
  <c r="AK38" i="7"/>
  <c r="AK37" i="7"/>
  <c r="AK36" i="7"/>
  <c r="AK35" i="7"/>
  <c r="AK34" i="7"/>
  <c r="AK33" i="7"/>
  <c r="AK32" i="7"/>
  <c r="W29" i="7"/>
  <c r="AK29" i="7"/>
  <c r="AJ29" i="7"/>
  <c r="W26" i="7"/>
  <c r="AL25" i="7"/>
  <c r="AK25" i="7"/>
  <c r="AJ25" i="7"/>
  <c r="AL24" i="7"/>
  <c r="AK24" i="7"/>
  <c r="AJ24" i="7"/>
  <c r="AL23" i="7"/>
  <c r="AK23" i="7"/>
  <c r="AJ23" i="7"/>
  <c r="AL22" i="7"/>
  <c r="AK22" i="7"/>
  <c r="AJ22" i="7"/>
  <c r="AL21" i="7"/>
  <c r="AK21" i="7"/>
  <c r="AJ21" i="7"/>
  <c r="AL20" i="7"/>
  <c r="AK20" i="7"/>
  <c r="AJ20" i="7"/>
  <c r="AL19" i="7"/>
  <c r="AK19" i="7"/>
  <c r="AJ19" i="7"/>
  <c r="AL18" i="7"/>
  <c r="AK18" i="7"/>
  <c r="AJ18" i="7"/>
  <c r="AL17" i="7"/>
  <c r="AK17" i="7"/>
  <c r="AJ17" i="7"/>
  <c r="AL14" i="7"/>
  <c r="AK14" i="7"/>
  <c r="AJ14" i="7"/>
  <c r="AL13" i="7"/>
  <c r="AK13" i="7"/>
  <c r="AJ13" i="7"/>
  <c r="AL12" i="7"/>
  <c r="AK12" i="7"/>
  <c r="AJ12" i="7"/>
  <c r="AL11" i="7"/>
  <c r="AK11" i="7"/>
  <c r="AJ11" i="7"/>
  <c r="AL15" i="7"/>
  <c r="AK15" i="7"/>
  <c r="AJ15" i="7"/>
  <c r="AL8" i="7"/>
  <c r="AK8" i="7"/>
  <c r="AJ8" i="7"/>
  <c r="AL26" i="7"/>
  <c r="AK26" i="7"/>
  <c r="AJ26" i="7"/>
  <c r="AE81" i="7"/>
  <c r="AF81" i="7" s="1"/>
  <c r="AE78" i="7"/>
  <c r="AF78" i="7" s="1"/>
  <c r="AE75" i="7"/>
  <c r="AF75" i="7" s="1"/>
  <c r="AE73" i="7"/>
  <c r="AF73" i="7" s="1"/>
  <c r="AE72" i="7"/>
  <c r="AF72" i="7" s="1"/>
  <c r="AE71" i="7"/>
  <c r="AF71" i="7" s="1"/>
  <c r="AE70" i="7"/>
  <c r="AF70" i="7" s="1"/>
  <c r="AE69" i="7"/>
  <c r="AF69" i="7" s="1"/>
  <c r="AE66" i="7"/>
  <c r="AF66" i="7" s="1"/>
  <c r="AE63" i="7"/>
  <c r="AF63" i="7" s="1"/>
  <c r="AE62" i="7"/>
  <c r="AF62" i="7" s="1"/>
  <c r="AE59" i="7"/>
  <c r="AF59" i="7" s="1"/>
  <c r="AE56" i="7"/>
  <c r="AF56" i="7" s="1"/>
  <c r="AE55" i="7"/>
  <c r="AF55" i="7" s="1"/>
  <c r="AE54" i="7"/>
  <c r="AF54" i="7" s="1"/>
  <c r="AE53" i="7"/>
  <c r="AF53" i="7" s="1"/>
  <c r="AE52" i="7"/>
  <c r="AF52" i="7" s="1"/>
  <c r="AE51" i="7"/>
  <c r="AF51" i="7" s="1"/>
  <c r="AE50" i="7"/>
  <c r="AF50" i="7" s="1"/>
  <c r="AE49" i="7"/>
  <c r="AF49" i="7" s="1"/>
  <c r="AE48" i="7"/>
  <c r="AF48" i="7" s="1"/>
  <c r="AE47" i="7"/>
  <c r="AF47" i="7" s="1"/>
  <c r="AE46" i="7"/>
  <c r="AF46" i="7" s="1"/>
  <c r="AE45" i="7"/>
  <c r="AF45" i="7" s="1"/>
  <c r="AE44" i="7"/>
  <c r="AF44" i="7" s="1"/>
  <c r="AE43" i="7"/>
  <c r="AF43" i="7" s="1"/>
  <c r="AE42" i="7"/>
  <c r="AF42" i="7" s="1"/>
  <c r="AE40" i="7"/>
  <c r="AF40" i="7" s="1"/>
  <c r="AE39" i="7"/>
  <c r="AF39" i="7" s="1"/>
  <c r="AE38" i="7"/>
  <c r="AF38" i="7" s="1"/>
  <c r="AE37" i="7"/>
  <c r="AF37" i="7" s="1"/>
  <c r="AE36" i="7"/>
  <c r="AF36" i="7" s="1"/>
  <c r="AE35" i="7"/>
  <c r="AF35" i="7" s="1"/>
  <c r="AE34" i="7"/>
  <c r="AF34" i="7" s="1"/>
  <c r="AE33" i="7"/>
  <c r="AF33" i="7" s="1"/>
  <c r="AE32" i="7"/>
  <c r="AF32" i="7" s="1"/>
  <c r="AA81" i="7"/>
  <c r="AB81" i="7" s="1"/>
  <c r="AA78" i="7"/>
  <c r="AB78" i="7" s="1"/>
  <c r="AA75" i="7"/>
  <c r="AB75" i="7" s="1"/>
  <c r="AA73" i="7"/>
  <c r="AB73" i="7" s="1"/>
  <c r="AA72" i="7"/>
  <c r="AB72" i="7" s="1"/>
  <c r="AA71" i="7"/>
  <c r="AB71" i="7" s="1"/>
  <c r="AA70" i="7"/>
  <c r="AB70" i="7" s="1"/>
  <c r="AA69" i="7"/>
  <c r="AB69" i="7" s="1"/>
  <c r="AB66" i="7"/>
  <c r="AA66" i="7"/>
  <c r="AA63" i="7"/>
  <c r="AB63" i="7" s="1"/>
  <c r="AA62" i="7"/>
  <c r="AB62" i="7" s="1"/>
  <c r="AA59" i="7"/>
  <c r="AB59" i="7" s="1"/>
  <c r="AA56" i="7"/>
  <c r="AB56" i="7" s="1"/>
  <c r="AA55" i="7"/>
  <c r="AB55" i="7" s="1"/>
  <c r="AA54" i="7"/>
  <c r="AB54" i="7" s="1"/>
  <c r="AA53" i="7"/>
  <c r="AB53" i="7" s="1"/>
  <c r="AA52" i="7"/>
  <c r="AB52" i="7" s="1"/>
  <c r="AA51" i="7"/>
  <c r="AB51" i="7" s="1"/>
  <c r="AA50" i="7"/>
  <c r="AB50" i="7" s="1"/>
  <c r="AA49" i="7"/>
  <c r="AB49" i="7" s="1"/>
  <c r="AA48" i="7"/>
  <c r="AB48" i="7" s="1"/>
  <c r="AA47" i="7"/>
  <c r="AB47" i="7" s="1"/>
  <c r="AA46" i="7"/>
  <c r="AB46" i="7" s="1"/>
  <c r="AA45" i="7"/>
  <c r="AB45" i="7" s="1"/>
  <c r="AA44" i="7"/>
  <c r="AB44" i="7" s="1"/>
  <c r="AA43" i="7"/>
  <c r="AB43" i="7" s="1"/>
  <c r="AA42" i="7"/>
  <c r="AB42" i="7" s="1"/>
  <c r="AA40" i="7"/>
  <c r="AB40" i="7" s="1"/>
  <c r="AA39" i="7"/>
  <c r="AB39" i="7" s="1"/>
  <c r="AA38" i="7"/>
  <c r="AB38" i="7" s="1"/>
  <c r="AA37" i="7"/>
  <c r="AB37" i="7" s="1"/>
  <c r="AA36" i="7"/>
  <c r="AB36" i="7" s="1"/>
  <c r="AA35" i="7"/>
  <c r="AB35" i="7" s="1"/>
  <c r="AA34" i="7"/>
  <c r="AB34" i="7" s="1"/>
  <c r="AA33" i="7"/>
  <c r="AB33" i="7" s="1"/>
  <c r="AA32" i="7"/>
  <c r="AB32" i="7" s="1"/>
  <c r="AE29" i="7"/>
  <c r="AA29" i="7"/>
  <c r="AD73" i="7" l="1"/>
  <c r="AC73" i="7"/>
  <c r="Z73" i="7"/>
  <c r="Y73" i="7"/>
  <c r="W73" i="7"/>
  <c r="X73" i="7" s="1"/>
  <c r="V73" i="7"/>
  <c r="U73" i="7"/>
  <c r="AD72" i="7"/>
  <c r="AC72" i="7"/>
  <c r="Z72" i="7"/>
  <c r="Y72" i="7"/>
  <c r="W72" i="7"/>
  <c r="X72" i="7" s="1"/>
  <c r="V72" i="7"/>
  <c r="U72" i="7"/>
  <c r="AD71" i="7"/>
  <c r="AC71" i="7"/>
  <c r="Z71" i="7"/>
  <c r="Y71" i="7"/>
  <c r="W71" i="7"/>
  <c r="X71" i="7" s="1"/>
  <c r="V71" i="7"/>
  <c r="U71" i="7"/>
  <c r="AD70" i="7"/>
  <c r="AC70" i="7"/>
  <c r="Z70" i="7"/>
  <c r="Y70" i="7"/>
  <c r="W70" i="7"/>
  <c r="X70" i="7" s="1"/>
  <c r="V70" i="7"/>
  <c r="U70" i="7"/>
  <c r="AD69" i="7"/>
  <c r="AC69" i="7"/>
  <c r="Z69" i="7"/>
  <c r="Y69" i="7"/>
  <c r="W69" i="7"/>
  <c r="X69" i="7" s="1"/>
  <c r="V69" i="7"/>
  <c r="U69" i="7"/>
  <c r="AC66" i="7"/>
  <c r="AD66" i="7" s="1"/>
  <c r="Y66" i="7"/>
  <c r="Z66" i="7" s="1"/>
  <c r="W66" i="7"/>
  <c r="X66" i="7" s="1"/>
  <c r="U66" i="7"/>
  <c r="V66" i="7" s="1"/>
  <c r="AC63" i="7"/>
  <c r="AD63" i="7" s="1"/>
  <c r="Y63" i="7"/>
  <c r="Z63" i="7" s="1"/>
  <c r="W63" i="7"/>
  <c r="X63" i="7" s="1"/>
  <c r="U63" i="7"/>
  <c r="V63" i="7" s="1"/>
  <c r="AC62" i="7"/>
  <c r="AD62" i="7" s="1"/>
  <c r="Y62" i="7"/>
  <c r="Z62" i="7" s="1"/>
  <c r="W62" i="7"/>
  <c r="X62" i="7" s="1"/>
  <c r="U62" i="7"/>
  <c r="V62" i="7" s="1"/>
  <c r="AC59" i="7"/>
  <c r="AD59" i="7" s="1"/>
  <c r="Y59" i="7"/>
  <c r="Z59" i="7" s="1"/>
  <c r="W59" i="7"/>
  <c r="X59" i="7" s="1"/>
  <c r="U59" i="7"/>
  <c r="V59" i="7" s="1"/>
  <c r="AC56" i="7"/>
  <c r="AD56" i="7" s="1"/>
  <c r="Y56" i="7"/>
  <c r="Z56" i="7" s="1"/>
  <c r="W56" i="7"/>
  <c r="X56" i="7" s="1"/>
  <c r="U56" i="7"/>
  <c r="V56" i="7" s="1"/>
  <c r="AC55" i="7"/>
  <c r="AD55" i="7" s="1"/>
  <c r="Y55" i="7"/>
  <c r="Z55" i="7" s="1"/>
  <c r="W55" i="7"/>
  <c r="X55" i="7" s="1"/>
  <c r="U55" i="7"/>
  <c r="V55" i="7" s="1"/>
  <c r="AC54" i="7"/>
  <c r="AD54" i="7" s="1"/>
  <c r="Y54" i="7"/>
  <c r="Z54" i="7" s="1"/>
  <c r="W54" i="7"/>
  <c r="X54" i="7" s="1"/>
  <c r="U54" i="7"/>
  <c r="V54" i="7" s="1"/>
  <c r="AC53" i="7"/>
  <c r="AD53" i="7" s="1"/>
  <c r="Y53" i="7"/>
  <c r="Z53" i="7" s="1"/>
  <c r="W53" i="7"/>
  <c r="X53" i="7" s="1"/>
  <c r="U53" i="7"/>
  <c r="V53" i="7" s="1"/>
  <c r="AC52" i="7"/>
  <c r="AD52" i="7" s="1"/>
  <c r="Y52" i="7"/>
  <c r="Z52" i="7" s="1"/>
  <c r="W52" i="7"/>
  <c r="X52" i="7" s="1"/>
  <c r="U52" i="7"/>
  <c r="V52" i="7" s="1"/>
  <c r="AC51" i="7"/>
  <c r="AD51" i="7" s="1"/>
  <c r="Y51" i="7"/>
  <c r="Z51" i="7" s="1"/>
  <c r="W51" i="7"/>
  <c r="X51" i="7" s="1"/>
  <c r="U51" i="7"/>
  <c r="V51" i="7" s="1"/>
  <c r="AC50" i="7"/>
  <c r="AD50" i="7" s="1"/>
  <c r="Y50" i="7"/>
  <c r="Z50" i="7" s="1"/>
  <c r="W50" i="7"/>
  <c r="X50" i="7" s="1"/>
  <c r="U50" i="7"/>
  <c r="V50" i="7" s="1"/>
  <c r="AC49" i="7"/>
  <c r="AD49" i="7" s="1"/>
  <c r="Y49" i="7"/>
  <c r="Z49" i="7" s="1"/>
  <c r="W49" i="7"/>
  <c r="X49" i="7" s="1"/>
  <c r="U49" i="7"/>
  <c r="V49" i="7" s="1"/>
  <c r="AC48" i="7"/>
  <c r="AD48" i="7" s="1"/>
  <c r="Y48" i="7"/>
  <c r="Z48" i="7" s="1"/>
  <c r="W48" i="7"/>
  <c r="X48" i="7" s="1"/>
  <c r="U48" i="7"/>
  <c r="V48" i="7" s="1"/>
  <c r="AC47" i="7"/>
  <c r="AD47" i="7" s="1"/>
  <c r="Y47" i="7"/>
  <c r="Z47" i="7" s="1"/>
  <c r="W47" i="7"/>
  <c r="X47" i="7" s="1"/>
  <c r="U47" i="7"/>
  <c r="V47" i="7" s="1"/>
  <c r="AC46" i="7"/>
  <c r="AD46" i="7" s="1"/>
  <c r="Y46" i="7"/>
  <c r="Z46" i="7" s="1"/>
  <c r="W46" i="7"/>
  <c r="X46" i="7" s="1"/>
  <c r="U46" i="7"/>
  <c r="V46" i="7" s="1"/>
  <c r="AC45" i="7"/>
  <c r="AD45" i="7" s="1"/>
  <c r="Y45" i="7"/>
  <c r="Z45" i="7" s="1"/>
  <c r="W45" i="7"/>
  <c r="X45" i="7" s="1"/>
  <c r="U45" i="7"/>
  <c r="V45" i="7" s="1"/>
  <c r="AC44" i="7"/>
  <c r="AD44" i="7" s="1"/>
  <c r="Y44" i="7"/>
  <c r="Z44" i="7" s="1"/>
  <c r="W44" i="7"/>
  <c r="X44" i="7" s="1"/>
  <c r="U44" i="7"/>
  <c r="V44" i="7" s="1"/>
  <c r="AC43" i="7"/>
  <c r="AD43" i="7" s="1"/>
  <c r="Y43" i="7"/>
  <c r="Z43" i="7" s="1"/>
  <c r="W43" i="7"/>
  <c r="X43" i="7" s="1"/>
  <c r="U43" i="7"/>
  <c r="V43" i="7" s="1"/>
  <c r="AC42" i="7"/>
  <c r="AD42" i="7" s="1"/>
  <c r="Y42" i="7"/>
  <c r="Z42" i="7" s="1"/>
  <c r="W42" i="7"/>
  <c r="X42" i="7" s="1"/>
  <c r="U42" i="7"/>
  <c r="V42" i="7" s="1"/>
  <c r="AC40" i="7"/>
  <c r="AD40" i="7" s="1"/>
  <c r="Y40" i="7"/>
  <c r="Z40" i="7" s="1"/>
  <c r="W40" i="7"/>
  <c r="X40" i="7" s="1"/>
  <c r="U40" i="7"/>
  <c r="V40" i="7" s="1"/>
  <c r="AC39" i="7"/>
  <c r="AD39" i="7" s="1"/>
  <c r="Y39" i="7"/>
  <c r="Z39" i="7" s="1"/>
  <c r="W39" i="7"/>
  <c r="X39" i="7" s="1"/>
  <c r="U39" i="7"/>
  <c r="V39" i="7" s="1"/>
  <c r="AC38" i="7"/>
  <c r="AD38" i="7" s="1"/>
  <c r="Y38" i="7"/>
  <c r="Z38" i="7" s="1"/>
  <c r="W38" i="7"/>
  <c r="X38" i="7" s="1"/>
  <c r="U38" i="7"/>
  <c r="V38" i="7" s="1"/>
  <c r="AC37" i="7"/>
  <c r="AD37" i="7" s="1"/>
  <c r="Y37" i="7"/>
  <c r="Z37" i="7" s="1"/>
  <c r="W37" i="7"/>
  <c r="X37" i="7" s="1"/>
  <c r="U37" i="7"/>
  <c r="V37" i="7" s="1"/>
  <c r="AC36" i="7"/>
  <c r="AD36" i="7" s="1"/>
  <c r="Y36" i="7"/>
  <c r="Z36" i="7" s="1"/>
  <c r="U36" i="7"/>
  <c r="V36" i="7" s="1"/>
  <c r="AC35" i="7"/>
  <c r="AD35" i="7" s="1"/>
  <c r="Y35" i="7"/>
  <c r="Z35" i="7" s="1"/>
  <c r="U35" i="7"/>
  <c r="V35" i="7" s="1"/>
  <c r="AC34" i="7"/>
  <c r="AD34" i="7" s="1"/>
  <c r="Y34" i="7"/>
  <c r="Z34" i="7" s="1"/>
  <c r="U34" i="7"/>
  <c r="V34" i="7" s="1"/>
  <c r="AC33" i="7"/>
  <c r="AD33" i="7" s="1"/>
  <c r="Y33" i="7"/>
  <c r="Z33" i="7" s="1"/>
  <c r="U33" i="7"/>
  <c r="V33" i="7" s="1"/>
  <c r="AC32" i="7"/>
  <c r="AD32" i="7" s="1"/>
  <c r="Y32" i="7"/>
  <c r="Z32" i="7" s="1"/>
  <c r="U32" i="7"/>
  <c r="V32" i="7" s="1"/>
  <c r="W36" i="7"/>
  <c r="X36" i="7" s="1"/>
  <c r="W35" i="7"/>
  <c r="X35" i="7" s="1"/>
  <c r="W34" i="7"/>
  <c r="X34" i="7" s="1"/>
  <c r="W33" i="7"/>
  <c r="X33" i="7" s="1"/>
  <c r="W32" i="7"/>
  <c r="X32" i="7" s="1"/>
  <c r="U29" i="7"/>
  <c r="V29" i="7" s="1"/>
  <c r="Q81" i="7" l="1"/>
  <c r="S81" i="7" s="1"/>
  <c r="Q78" i="7"/>
  <c r="S78" i="7" s="1"/>
  <c r="Q73" i="7"/>
  <c r="S73" i="7" s="1"/>
  <c r="Q72" i="7"/>
  <c r="S72" i="7" s="1"/>
  <c r="Q71" i="7"/>
  <c r="S71" i="7" s="1"/>
  <c r="Q70" i="7"/>
  <c r="S70" i="7" s="1"/>
  <c r="S50" i="7"/>
  <c r="Q50" i="7"/>
  <c r="AH25" i="7" l="1"/>
  <c r="AI25" i="7" s="1"/>
  <c r="AH24" i="7"/>
  <c r="AI24" i="7" s="1"/>
  <c r="AH23" i="7"/>
  <c r="AI23" i="7" s="1"/>
  <c r="AH22" i="7"/>
  <c r="AI22" i="7" s="1"/>
  <c r="AH21" i="7"/>
  <c r="AI21" i="7" s="1"/>
  <c r="AH20" i="7"/>
  <c r="AI20" i="7" s="1"/>
  <c r="AH18" i="7"/>
  <c r="AI18" i="7" s="1"/>
  <c r="AH17" i="7"/>
  <c r="AI17" i="7" s="1"/>
  <c r="AH13" i="7"/>
  <c r="AI13" i="7" s="1"/>
  <c r="AH11" i="7"/>
  <c r="AI11" i="7" s="1"/>
  <c r="U11" i="7"/>
  <c r="U25" i="7"/>
  <c r="V25" i="7" s="1"/>
  <c r="U23" i="7"/>
  <c r="V23" i="7" s="1"/>
  <c r="K25" i="7"/>
  <c r="O57" i="3" l="1"/>
  <c r="P57" i="3" s="1"/>
  <c r="O56" i="3"/>
  <c r="P56" i="3" s="1"/>
  <c r="O55" i="3"/>
  <c r="P55" i="3" s="1"/>
  <c r="O45" i="3"/>
  <c r="O44" i="3"/>
  <c r="O43" i="3"/>
  <c r="P43" i="3" s="1"/>
  <c r="O42" i="3"/>
  <c r="P42" i="3" s="1"/>
  <c r="O41" i="3"/>
  <c r="O40" i="3"/>
  <c r="O39" i="3"/>
  <c r="P39" i="3" s="1"/>
  <c r="P45" i="3"/>
  <c r="P44" i="3"/>
  <c r="P41" i="3"/>
  <c r="P40" i="3"/>
  <c r="P38" i="3"/>
  <c r="P37" i="3"/>
  <c r="P48" i="3"/>
  <c r="P54" i="3"/>
  <c r="P53" i="3"/>
  <c r="P50" i="3"/>
  <c r="P49" i="3"/>
  <c r="P47" i="3"/>
  <c r="P67" i="3"/>
  <c r="P66" i="3"/>
  <c r="P64" i="3"/>
  <c r="P63" i="3"/>
  <c r="P62" i="3"/>
  <c r="P61" i="3"/>
  <c r="P60" i="3"/>
  <c r="P59" i="3"/>
  <c r="O67" i="3"/>
  <c r="O66" i="3"/>
  <c r="P65" i="3"/>
  <c r="O65" i="3"/>
  <c r="P35" i="3"/>
  <c r="O35" i="3"/>
  <c r="P34" i="3"/>
  <c r="O34" i="3"/>
  <c r="P33" i="3"/>
  <c r="O33" i="3"/>
  <c r="P32" i="3"/>
  <c r="O32" i="3"/>
  <c r="P31" i="3"/>
  <c r="O31" i="3"/>
  <c r="P29" i="3"/>
  <c r="P27" i="3"/>
  <c r="O27" i="3"/>
  <c r="P25" i="3"/>
  <c r="O25" i="3"/>
  <c r="P21" i="3"/>
  <c r="O21" i="3"/>
  <c r="P20" i="3"/>
  <c r="O20" i="3"/>
  <c r="P19" i="3"/>
  <c r="O19" i="3"/>
  <c r="P15" i="3"/>
  <c r="O15" i="3"/>
  <c r="AK25" i="3"/>
  <c r="Z25" i="3"/>
  <c r="AL64" i="3" l="1"/>
  <c r="AL63" i="3"/>
  <c r="AL62" i="3"/>
  <c r="AL61" i="3"/>
  <c r="AL60" i="3"/>
  <c r="AL59" i="3"/>
  <c r="AL57" i="3"/>
  <c r="AL56" i="3"/>
  <c r="AL55" i="3"/>
  <c r="AL53" i="3"/>
  <c r="AL52" i="3"/>
  <c r="AL50" i="3"/>
  <c r="AL49" i="3"/>
  <c r="AL48" i="3"/>
  <c r="AL47" i="3"/>
  <c r="AL46" i="3"/>
  <c r="AL39" i="3"/>
  <c r="AL38" i="3"/>
  <c r="AL37" i="3"/>
  <c r="AL36" i="3"/>
  <c r="AL35" i="3"/>
  <c r="AL34" i="3"/>
  <c r="AL33" i="3"/>
  <c r="AL32" i="3"/>
  <c r="AL30" i="3"/>
  <c r="AL29" i="3"/>
  <c r="AL28" i="3"/>
  <c r="AL27" i="3"/>
  <c r="AL25" i="3"/>
  <c r="AL22" i="3"/>
  <c r="AL21" i="3"/>
  <c r="AL20" i="3"/>
  <c r="AL19" i="3"/>
  <c r="AL18" i="3"/>
  <c r="AL17" i="3"/>
  <c r="AL16" i="3"/>
  <c r="AL15" i="3"/>
  <c r="AL12" i="3"/>
  <c r="AL10" i="3"/>
  <c r="AA64" i="3"/>
  <c r="AA63" i="3"/>
  <c r="AA62" i="3"/>
  <c r="AA61" i="3"/>
  <c r="AA60" i="3"/>
  <c r="AA59" i="3"/>
  <c r="AA57" i="3"/>
  <c r="AA56" i="3"/>
  <c r="AA55" i="3"/>
  <c r="AA53" i="3"/>
  <c r="AA52" i="3"/>
  <c r="AA50" i="3"/>
  <c r="AA49" i="3"/>
  <c r="AA48" i="3"/>
  <c r="AA47" i="3"/>
  <c r="AA46" i="3"/>
  <c r="AA39" i="3"/>
  <c r="AA38" i="3"/>
  <c r="AA37" i="3"/>
  <c r="AA36" i="3"/>
  <c r="AA35" i="3"/>
  <c r="AA34" i="3"/>
  <c r="AA33" i="3"/>
  <c r="AA32" i="3"/>
  <c r="AA30" i="3"/>
  <c r="AA29" i="3"/>
  <c r="AA28" i="3"/>
  <c r="AA27" i="3"/>
  <c r="AA25" i="3"/>
  <c r="AA22" i="3"/>
  <c r="AA21" i="3"/>
  <c r="AA20" i="3"/>
  <c r="AA18" i="3"/>
  <c r="AA19" i="3"/>
  <c r="AA17" i="3"/>
  <c r="AA16" i="3"/>
  <c r="AA15" i="3"/>
  <c r="AA12" i="3"/>
  <c r="AA10" i="3"/>
  <c r="AA8" i="3"/>
  <c r="AL8" i="3" s="1"/>
  <c r="AA7" i="3"/>
  <c r="AL7" i="3" s="1"/>
  <c r="Z7" i="3"/>
  <c r="Q7" i="3"/>
  <c r="Y21" i="3" l="1"/>
  <c r="AJ21" i="3" s="1"/>
  <c r="Y37" i="3" l="1"/>
  <c r="AJ37" i="3" s="1"/>
  <c r="Y36" i="3"/>
  <c r="AJ36" i="3" s="1"/>
  <c r="Y7" i="3"/>
  <c r="AJ7" i="3" s="1"/>
  <c r="Z37" i="3"/>
  <c r="AK37" i="3" s="1"/>
  <c r="Z36" i="3"/>
  <c r="AK36" i="3" s="1"/>
  <c r="Z30" i="3"/>
  <c r="AK30" i="3" s="1"/>
  <c r="Z15" i="3"/>
  <c r="AK15" i="3" s="1"/>
  <c r="Z12" i="3"/>
  <c r="AK12" i="3" s="1"/>
  <c r="Z10" i="3"/>
  <c r="AK10" i="3" s="1"/>
  <c r="Z8" i="3"/>
  <c r="AK8" i="3" s="1"/>
  <c r="AK7" i="3"/>
  <c r="AC81" i="7" l="1"/>
  <c r="AD81" i="7" s="1"/>
  <c r="Y81" i="7"/>
  <c r="Z81" i="7" s="1"/>
  <c r="W81" i="7"/>
  <c r="X81" i="7" s="1"/>
  <c r="U81" i="7"/>
  <c r="V81" i="7" s="1"/>
  <c r="W78" i="7"/>
  <c r="X78" i="7" s="1"/>
  <c r="AC78" i="7"/>
  <c r="AD78" i="7" s="1"/>
  <c r="Y78" i="7"/>
  <c r="Z78" i="7" s="1"/>
  <c r="U78" i="7"/>
  <c r="V78" i="7" s="1"/>
  <c r="AC75" i="7"/>
  <c r="AD75" i="7" s="1"/>
  <c r="Y75" i="7"/>
  <c r="Z75" i="7" s="1"/>
  <c r="W75" i="7"/>
  <c r="X75" i="7" s="1"/>
  <c r="U75" i="7"/>
  <c r="V75" i="7" s="1"/>
  <c r="S49" i="7"/>
  <c r="Q49" i="7"/>
  <c r="X29" i="7"/>
  <c r="AF29" i="7"/>
  <c r="AC29" i="7"/>
  <c r="AD29" i="7" s="1"/>
  <c r="AB29" i="7"/>
  <c r="Y29" i="7"/>
  <c r="Z29" i="7" s="1"/>
  <c r="AE26" i="7"/>
  <c r="AF26" i="7" s="1"/>
  <c r="AA26" i="7"/>
  <c r="AB26" i="7" s="1"/>
  <c r="X26" i="7"/>
  <c r="AA24" i="7"/>
  <c r="AB24" i="7" s="1"/>
  <c r="AE24" i="7"/>
  <c r="AF24" i="7" s="1"/>
  <c r="AC24" i="7"/>
  <c r="AD24" i="7" s="1"/>
  <c r="Y24" i="7"/>
  <c r="Z24" i="7" s="1"/>
  <c r="W24" i="7"/>
  <c r="X24" i="7" s="1"/>
  <c r="U24" i="7"/>
  <c r="V24" i="7" s="1"/>
  <c r="AE22" i="7"/>
  <c r="AF22" i="7" s="1"/>
  <c r="AA22" i="7"/>
  <c r="AB22" i="7" s="1"/>
  <c r="W22" i="7"/>
  <c r="X22" i="7" s="1"/>
  <c r="U22" i="7"/>
  <c r="V22" i="7" s="1"/>
  <c r="AC22" i="7"/>
  <c r="AD22" i="7" s="1"/>
  <c r="Y22" i="7"/>
  <c r="Z22" i="7" s="1"/>
  <c r="K22" i="7"/>
  <c r="AE21" i="7"/>
  <c r="AF21" i="7" s="1"/>
  <c r="AA21" i="7"/>
  <c r="AB21" i="7" s="1"/>
  <c r="W21" i="7"/>
  <c r="X21" i="7" s="1"/>
  <c r="U21" i="7"/>
  <c r="V21" i="7" s="1"/>
  <c r="AC21" i="7"/>
  <c r="AD21" i="7" s="1"/>
  <c r="Y21" i="7"/>
  <c r="Z21" i="7" s="1"/>
  <c r="K21" i="7"/>
  <c r="U20" i="7"/>
  <c r="V20" i="7" s="1"/>
  <c r="AC20" i="7"/>
  <c r="AD20" i="7" s="1"/>
  <c r="Y20" i="7"/>
  <c r="Z20" i="7" s="1"/>
  <c r="AE18" i="7"/>
  <c r="AF18" i="7" s="1"/>
  <c r="AA18" i="7"/>
  <c r="AB18" i="7" s="1"/>
  <c r="W18" i="7"/>
  <c r="X18" i="7" s="1"/>
  <c r="AC18" i="7"/>
  <c r="AD18" i="7" s="1"/>
  <c r="U18" i="7"/>
  <c r="V18" i="7" s="1"/>
  <c r="Y18" i="7"/>
  <c r="Z18" i="7" s="1"/>
  <c r="K18" i="7"/>
  <c r="AE17" i="7"/>
  <c r="AF17" i="7" s="1"/>
  <c r="AA17" i="7"/>
  <c r="AB17" i="7" s="1"/>
  <c r="AC17" i="7"/>
  <c r="AD17" i="7" s="1"/>
  <c r="U17" i="7"/>
  <c r="V17" i="7" s="1"/>
  <c r="Y17" i="7"/>
  <c r="Z17" i="7" s="1"/>
  <c r="K17" i="7"/>
  <c r="K15" i="7"/>
  <c r="AE13" i="7"/>
  <c r="AF13" i="7" s="1"/>
  <c r="AA13" i="7"/>
  <c r="AB13" i="7" s="1"/>
  <c r="W13" i="7"/>
  <c r="X13" i="7" s="1"/>
  <c r="U13" i="7"/>
  <c r="V13" i="7" s="1"/>
  <c r="AC13" i="7"/>
  <c r="AD13" i="7" s="1"/>
  <c r="Y13" i="7"/>
  <c r="Z13" i="7" s="1"/>
  <c r="K13" i="7"/>
  <c r="AE11" i="7"/>
  <c r="AF11" i="7" s="1"/>
  <c r="AA11" i="7"/>
  <c r="AB11" i="7" s="1"/>
  <c r="W11" i="7"/>
  <c r="X11" i="7" s="1"/>
  <c r="V11" i="7"/>
  <c r="AC11" i="7"/>
  <c r="AD11" i="7" s="1"/>
  <c r="Y11" i="7"/>
  <c r="Z11" i="7" s="1"/>
  <c r="K11" i="7"/>
  <c r="AE8" i="7"/>
  <c r="AF8" i="7" s="1"/>
  <c r="AA8" i="7"/>
  <c r="AB8" i="7" s="1"/>
  <c r="W8" i="7"/>
  <c r="X8" i="7" s="1"/>
  <c r="W17" i="7" l="1"/>
  <c r="X17" i="7" s="1"/>
  <c r="L29" i="7" l="1"/>
  <c r="Z56" i="3"/>
  <c r="AK56" i="3" s="1"/>
  <c r="Z50" i="3"/>
  <c r="AK50" i="3" s="1"/>
  <c r="Z39" i="3"/>
  <c r="AK39" i="3" s="1"/>
  <c r="Z32" i="3"/>
  <c r="AK32" i="3" s="1"/>
  <c r="Z21" i="3"/>
  <c r="AK21" i="3" s="1"/>
  <c r="Z64" i="3"/>
  <c r="AK64" i="3" s="1"/>
  <c r="Z63" i="3"/>
  <c r="AK63" i="3" s="1"/>
  <c r="Z62" i="3"/>
  <c r="AK62" i="3" s="1"/>
  <c r="Z61" i="3"/>
  <c r="AK61" i="3" s="1"/>
  <c r="Z60" i="3"/>
  <c r="AK60" i="3" s="1"/>
  <c r="Z59" i="3"/>
  <c r="AK59" i="3" s="1"/>
  <c r="Z57" i="3"/>
  <c r="AK57" i="3" s="1"/>
  <c r="Z55" i="3"/>
  <c r="AK55" i="3" s="1"/>
  <c r="Z52" i="3"/>
  <c r="AK52" i="3" s="1"/>
  <c r="Z49" i="3"/>
  <c r="AK49" i="3" s="1"/>
  <c r="Z48" i="3"/>
  <c r="AK48" i="3" s="1"/>
  <c r="Z47" i="3"/>
  <c r="AK47" i="3" s="1"/>
  <c r="Z46" i="3"/>
  <c r="AK46" i="3" s="1"/>
  <c r="Z38" i="3"/>
  <c r="AK38" i="3" s="1"/>
  <c r="Z29" i="3"/>
  <c r="AK29" i="3" s="1"/>
  <c r="Z28" i="3"/>
  <c r="AK28" i="3" s="1"/>
  <c r="Z27" i="3"/>
  <c r="AK27" i="3" s="1"/>
  <c r="Z20" i="3"/>
  <c r="AK20" i="3" s="1"/>
  <c r="Z19" i="3"/>
  <c r="AK19" i="3" s="1"/>
  <c r="Z17" i="3"/>
  <c r="AK17" i="3" s="1"/>
  <c r="Z16" i="3"/>
  <c r="AK16" i="3" s="1"/>
  <c r="Y57" i="3" l="1"/>
  <c r="AJ57" i="3" s="1"/>
  <c r="X57" i="3"/>
  <c r="AI57" i="3" s="1"/>
  <c r="W57" i="3"/>
  <c r="AH57" i="3" s="1"/>
  <c r="V57" i="3"/>
  <c r="AG57" i="3" s="1"/>
  <c r="Y55" i="3" l="1"/>
  <c r="AJ55" i="3" s="1"/>
  <c r="Y64" i="3"/>
  <c r="AJ64" i="3" s="1"/>
  <c r="Y63" i="3"/>
  <c r="AJ63" i="3" s="1"/>
  <c r="Y62" i="3"/>
  <c r="AJ62" i="3" s="1"/>
  <c r="Y61" i="3"/>
  <c r="AJ61" i="3" s="1"/>
  <c r="Y60" i="3"/>
  <c r="AJ60" i="3" s="1"/>
  <c r="Y59" i="3"/>
  <c r="AJ59" i="3" s="1"/>
  <c r="Y52" i="3"/>
  <c r="AJ52" i="3" s="1"/>
  <c r="Y49" i="3"/>
  <c r="AJ49" i="3" s="1"/>
  <c r="Y48" i="3"/>
  <c r="AJ48" i="3" s="1"/>
  <c r="Y47" i="3"/>
  <c r="AJ47" i="3" s="1"/>
  <c r="Y46" i="3"/>
  <c r="AJ46" i="3" s="1"/>
  <c r="Y38" i="3"/>
  <c r="AJ38" i="3" s="1"/>
  <c r="Y29" i="3"/>
  <c r="AJ29" i="3" s="1"/>
  <c r="Y28" i="3"/>
  <c r="AJ28" i="3" s="1"/>
  <c r="Y27" i="3"/>
  <c r="AJ27" i="3" s="1"/>
  <c r="Y20" i="3"/>
  <c r="AJ20" i="3" s="1"/>
  <c r="Y19" i="3"/>
  <c r="AJ19" i="3" s="1"/>
  <c r="Y17" i="3"/>
  <c r="AJ17" i="3" s="1"/>
  <c r="Y16" i="3"/>
  <c r="AJ16" i="3" s="1"/>
  <c r="Y15" i="3"/>
  <c r="AJ15" i="3" s="1"/>
  <c r="Y10" i="3"/>
  <c r="AJ10" i="3" s="1"/>
  <c r="Y8" i="3"/>
  <c r="AJ8" i="3" s="1"/>
  <c r="X64" i="3" l="1"/>
  <c r="AI64" i="3" s="1"/>
  <c r="W64" i="3"/>
  <c r="AH64" i="3" s="1"/>
  <c r="X63" i="3"/>
  <c r="AI63" i="3" s="1"/>
  <c r="W63" i="3"/>
  <c r="AH63" i="3" s="1"/>
  <c r="X62" i="3"/>
  <c r="AI62" i="3" s="1"/>
  <c r="W62" i="3"/>
  <c r="AH62" i="3" s="1"/>
  <c r="X61" i="3"/>
  <c r="AI61" i="3" s="1"/>
  <c r="W61" i="3"/>
  <c r="AH61" i="3" s="1"/>
  <c r="X60" i="3"/>
  <c r="AI60" i="3" s="1"/>
  <c r="W60" i="3"/>
  <c r="AH60" i="3" s="1"/>
  <c r="X59" i="3"/>
  <c r="AI59" i="3" s="1"/>
  <c r="W59" i="3"/>
  <c r="AH59" i="3" s="1"/>
  <c r="X52" i="3"/>
  <c r="AI52" i="3" s="1"/>
  <c r="W52" i="3"/>
  <c r="AH52" i="3" s="1"/>
  <c r="V52" i="3"/>
  <c r="AG52" i="3" s="1"/>
  <c r="U52" i="3"/>
  <c r="AF52" i="3" s="1"/>
  <c r="T52" i="3"/>
  <c r="AE52" i="3" s="1"/>
  <c r="S52" i="3"/>
  <c r="AD52" i="3" s="1"/>
  <c r="R52" i="3"/>
  <c r="AC52" i="3" s="1"/>
  <c r="Q52" i="3"/>
  <c r="AB52" i="3" s="1"/>
  <c r="X49" i="3"/>
  <c r="AI49" i="3" s="1"/>
  <c r="W49" i="3"/>
  <c r="AH49" i="3" s="1"/>
  <c r="V49" i="3"/>
  <c r="AG49" i="3" s="1"/>
  <c r="X48" i="3"/>
  <c r="AI48" i="3" s="1"/>
  <c r="W48" i="3"/>
  <c r="AH48" i="3" s="1"/>
  <c r="V48" i="3"/>
  <c r="AG48" i="3" s="1"/>
  <c r="X47" i="3"/>
  <c r="AI47" i="3" s="1"/>
  <c r="W47" i="3"/>
  <c r="AH47" i="3" s="1"/>
  <c r="V47" i="3"/>
  <c r="AG47" i="3" s="1"/>
  <c r="U47" i="3"/>
  <c r="AF47" i="3" s="1"/>
  <c r="T47" i="3"/>
  <c r="AE47" i="3" s="1"/>
  <c r="S47" i="3"/>
  <c r="AD47" i="3" s="1"/>
  <c r="R47" i="3"/>
  <c r="AC47" i="3" s="1"/>
  <c r="Q47" i="3"/>
  <c r="AB47" i="3" s="1"/>
  <c r="X46" i="3"/>
  <c r="AI46" i="3" s="1"/>
  <c r="W46" i="3"/>
  <c r="AH46" i="3" s="1"/>
  <c r="V46" i="3"/>
  <c r="AG46" i="3" s="1"/>
  <c r="U46" i="3"/>
  <c r="AF46" i="3" s="1"/>
  <c r="T46" i="3"/>
  <c r="AE46" i="3" s="1"/>
  <c r="S46" i="3"/>
  <c r="AD46" i="3" s="1"/>
  <c r="R46" i="3"/>
  <c r="AC46" i="3" s="1"/>
  <c r="Q46" i="3"/>
  <c r="AB46" i="3" s="1"/>
  <c r="X38" i="3"/>
  <c r="AI38" i="3" s="1"/>
  <c r="W38" i="3"/>
  <c r="AH38" i="3" s="1"/>
  <c r="V38" i="3"/>
  <c r="AG38" i="3" s="1"/>
  <c r="X37" i="3"/>
  <c r="AI37" i="3" s="1"/>
  <c r="W37" i="3"/>
  <c r="AH37" i="3" s="1"/>
  <c r="V37" i="3"/>
  <c r="AG37" i="3" s="1"/>
  <c r="U37" i="3"/>
  <c r="AF37" i="3" s="1"/>
  <c r="T37" i="3"/>
  <c r="AE37" i="3" s="1"/>
  <c r="S37" i="3"/>
  <c r="AD37" i="3" s="1"/>
  <c r="R37" i="3"/>
  <c r="AC37" i="3" s="1"/>
  <c r="Q37" i="3"/>
  <c r="AB37" i="3" s="1"/>
  <c r="X36" i="3"/>
  <c r="AI36" i="3" s="1"/>
  <c r="W36" i="3"/>
  <c r="AH36" i="3" s="1"/>
  <c r="V36" i="3"/>
  <c r="AG36" i="3" s="1"/>
  <c r="U36" i="3"/>
  <c r="AF36" i="3" s="1"/>
  <c r="T36" i="3"/>
  <c r="AE36" i="3" s="1"/>
  <c r="S36" i="3"/>
  <c r="AD36" i="3" s="1"/>
  <c r="R36" i="3"/>
  <c r="AC36" i="3" s="1"/>
  <c r="Q36" i="3"/>
  <c r="AB36" i="3" s="1"/>
  <c r="X29" i="3"/>
  <c r="AI29" i="3" s="1"/>
  <c r="W29" i="3"/>
  <c r="AH29" i="3" s="1"/>
  <c r="V29" i="3"/>
  <c r="AG29" i="3" s="1"/>
  <c r="U29" i="3"/>
  <c r="AF29" i="3" s="1"/>
  <c r="T29" i="3"/>
  <c r="AE29" i="3" s="1"/>
  <c r="S29" i="3"/>
  <c r="AD29" i="3" s="1"/>
  <c r="R29" i="3"/>
  <c r="AC29" i="3" s="1"/>
  <c r="Q29" i="3"/>
  <c r="AB29" i="3" s="1"/>
  <c r="X28" i="3"/>
  <c r="AI28" i="3" s="1"/>
  <c r="W28" i="3"/>
  <c r="AH28" i="3" s="1"/>
  <c r="V28" i="3"/>
  <c r="AG28" i="3" s="1"/>
  <c r="U28" i="3"/>
  <c r="AF28" i="3" s="1"/>
  <c r="T28" i="3"/>
  <c r="AE28" i="3" s="1"/>
  <c r="S28" i="3"/>
  <c r="AD28" i="3" s="1"/>
  <c r="R28" i="3"/>
  <c r="AC28" i="3" s="1"/>
  <c r="Q28" i="3"/>
  <c r="AB28" i="3" s="1"/>
  <c r="X27" i="3"/>
  <c r="AI27" i="3" s="1"/>
  <c r="W27" i="3"/>
  <c r="AH27" i="3" s="1"/>
  <c r="V27" i="3"/>
  <c r="AG27" i="3" s="1"/>
  <c r="U27" i="3"/>
  <c r="AF27" i="3" s="1"/>
  <c r="T27" i="3"/>
  <c r="AE27" i="3" s="1"/>
  <c r="S27" i="3"/>
  <c r="AD27" i="3" s="1"/>
  <c r="R27" i="3"/>
  <c r="AC27" i="3" s="1"/>
  <c r="Q27" i="3"/>
  <c r="AB27" i="3" s="1"/>
  <c r="X20" i="3"/>
  <c r="AI20" i="3" s="1"/>
  <c r="W20" i="3"/>
  <c r="AH20" i="3" s="1"/>
  <c r="V20" i="3"/>
  <c r="AG20" i="3" s="1"/>
  <c r="X19" i="3"/>
  <c r="AI19" i="3" s="1"/>
  <c r="W19" i="3"/>
  <c r="AH19" i="3" s="1"/>
  <c r="V19" i="3"/>
  <c r="AG19" i="3" s="1"/>
  <c r="X17" i="3"/>
  <c r="AI17" i="3" s="1"/>
  <c r="W17" i="3"/>
  <c r="AH17" i="3" s="1"/>
  <c r="V17" i="3"/>
  <c r="AG17" i="3" s="1"/>
  <c r="X16" i="3"/>
  <c r="AI16" i="3" s="1"/>
  <c r="W16" i="3"/>
  <c r="AH16" i="3" s="1"/>
  <c r="V16" i="3"/>
  <c r="AG16" i="3" s="1"/>
  <c r="X15" i="3"/>
  <c r="AI15" i="3" s="1"/>
  <c r="X10" i="3"/>
  <c r="AI10" i="3" s="1"/>
  <c r="W10" i="3"/>
  <c r="AH10" i="3" s="1"/>
  <c r="U10" i="3"/>
  <c r="AF10" i="3" s="1"/>
  <c r="T10" i="3"/>
  <c r="AE10" i="3" s="1"/>
  <c r="S10" i="3"/>
  <c r="AD10" i="3" s="1"/>
  <c r="R10" i="3"/>
  <c r="AC10" i="3" s="1"/>
  <c r="Q10" i="3"/>
  <c r="AB10" i="3" s="1"/>
  <c r="X8" i="3"/>
  <c r="AI8" i="3" s="1"/>
  <c r="W8" i="3"/>
  <c r="AH8" i="3" s="1"/>
  <c r="V8" i="3"/>
  <c r="AG8" i="3" s="1"/>
  <c r="U8" i="3"/>
  <c r="AF8" i="3" s="1"/>
  <c r="T8" i="3"/>
  <c r="AE8" i="3" s="1"/>
  <c r="S8" i="3"/>
  <c r="AD8" i="3" s="1"/>
  <c r="R8" i="3"/>
  <c r="AC8" i="3" s="1"/>
  <c r="Q8" i="3"/>
  <c r="AB8" i="3" s="1"/>
  <c r="X7" i="3"/>
  <c r="AI7" i="3" s="1"/>
  <c r="W7" i="3"/>
  <c r="AH7" i="3" s="1"/>
  <c r="V7" i="3"/>
  <c r="AG7" i="3" s="1"/>
  <c r="U7" i="3"/>
  <c r="AF7" i="3" s="1"/>
  <c r="T7" i="3"/>
  <c r="AE7" i="3" s="1"/>
  <c r="S7" i="3"/>
  <c r="AD7" i="3" s="1"/>
  <c r="R7" i="3"/>
  <c r="AC7" i="3" s="1"/>
  <c r="AB7" i="3"/>
</calcChain>
</file>

<file path=xl/sharedStrings.xml><?xml version="1.0" encoding="utf-8"?>
<sst xmlns="http://schemas.openxmlformats.org/spreadsheetml/2006/main" count="1456" uniqueCount="189">
  <si>
    <t>Наименование показателя</t>
  </si>
  <si>
    <t>Объемы оказания медицинской помощи</t>
  </si>
  <si>
    <t>бюджет</t>
  </si>
  <si>
    <t>ОМС</t>
  </si>
  <si>
    <t>750</t>
  </si>
  <si>
    <r>
      <t xml:space="preserve">Медицинская помощь, оказанная стационарно, </t>
    </r>
    <r>
      <rPr>
        <sz val="10"/>
        <color indexed="8"/>
        <rFont val="Times New Roman"/>
        <family val="1"/>
        <charset val="204"/>
      </rPr>
      <t>число случаев госпитализации</t>
    </r>
  </si>
  <si>
    <t>2014</t>
  </si>
  <si>
    <t>2015</t>
  </si>
  <si>
    <t>Средние нормативы объема медицинской помощи</t>
  </si>
  <si>
    <t>Рост(+), снижение (-) к утвержд.объемам</t>
  </si>
  <si>
    <t>Рост(+), снижение(-) к утвержд.объемам в %</t>
  </si>
  <si>
    <t>2016 год</t>
  </si>
  <si>
    <t>2017 год</t>
  </si>
  <si>
    <t>2018 год</t>
  </si>
  <si>
    <t>2019 год</t>
  </si>
  <si>
    <t>2016</t>
  </si>
  <si>
    <t>2017</t>
  </si>
  <si>
    <t xml:space="preserve">2014 год </t>
  </si>
  <si>
    <t xml:space="preserve">2015 год </t>
  </si>
  <si>
    <t>утверждено терпрограммой госгарантий</t>
  </si>
  <si>
    <t>источник финансового обеспечения</t>
  </si>
  <si>
    <t>х</t>
  </si>
  <si>
    <t>Амбулаторно-поликлиническая помощь</t>
  </si>
  <si>
    <t>2020 год</t>
  </si>
  <si>
    <t>2018</t>
  </si>
  <si>
    <t>(прил. № 4)</t>
  </si>
  <si>
    <t>2019</t>
  </si>
  <si>
    <t>в том числе посещения на дому выездными патронажными бригадами паллиативной медицинской помощи</t>
  </si>
  <si>
    <t>в том числе при экстракорпоральном оплодотворении (криоперенос)</t>
  </si>
  <si>
    <t>по профилю "онкология"</t>
  </si>
  <si>
    <t>при экстракорпоральном оплодотворении</t>
  </si>
  <si>
    <t>компьютерная томография</t>
  </si>
  <si>
    <t>эндоскопическое диагностическое исследование</t>
  </si>
  <si>
    <t>молекулярно-генетическое исследование с целью выявления онкологических заболеваний</t>
  </si>
  <si>
    <t>2022 год</t>
  </si>
  <si>
    <t>магнитно-резонансная томография</t>
  </si>
  <si>
    <t>ультразвуковое исследование сердечно-сосудистой системы</t>
  </si>
  <si>
    <t>патолого-анатомические исследования биопсийного (операционного) материала с целью диагностики онкологических заболеваний</t>
  </si>
  <si>
    <t>исследования на COVID-19</t>
  </si>
  <si>
    <t>2020</t>
  </si>
  <si>
    <t>2023 год</t>
  </si>
  <si>
    <t>2024 год</t>
  </si>
  <si>
    <t>в том числе для проведения углубленной диспансеризации</t>
  </si>
  <si>
    <t>2021 год</t>
  </si>
  <si>
    <t>2021</t>
  </si>
  <si>
    <t>2022</t>
  </si>
  <si>
    <t>Медицинская реабилитация:</t>
  </si>
  <si>
    <t>специализированная, в том числе высокотехнологичная, медицинская помощь в условиях круглосуточного стационара, случаи госпитализации</t>
  </si>
  <si>
    <t>в условиях дневных стационаров, случаи лечения</t>
  </si>
  <si>
    <r>
      <rPr>
        <b/>
        <sz val="10"/>
        <color indexed="8"/>
        <rFont val="Times New Roman"/>
        <family val="1"/>
        <charset val="204"/>
      </rPr>
      <t>Паллиативная медицинская помощь</t>
    </r>
    <r>
      <rPr>
        <sz val="10"/>
        <color indexed="8"/>
        <rFont val="Times New Roman"/>
        <family val="1"/>
        <charset val="204"/>
      </rPr>
      <t xml:space="preserve">,койко-дни </t>
    </r>
  </si>
  <si>
    <r>
      <t>Медицинская помощь в условиях  дневного стационара,</t>
    </r>
    <r>
      <rPr>
        <sz val="10"/>
        <color indexed="8"/>
        <rFont val="Times New Roman"/>
        <family val="1"/>
        <charset val="204"/>
      </rPr>
      <t xml:space="preserve"> пациенто-дни (с 2016 года случай лечения)</t>
    </r>
  </si>
  <si>
    <r>
      <t xml:space="preserve">Скорая  медицинская помощь </t>
    </r>
    <r>
      <rPr>
        <sz val="10"/>
        <color indexed="8"/>
        <rFont val="Times New Roman"/>
        <family val="1"/>
        <charset val="204"/>
      </rPr>
      <t>(вне медицинской организации), вызовы</t>
    </r>
  </si>
  <si>
    <t>- с профилактической и иной целью, посещения, в том числе</t>
  </si>
  <si>
    <t>с профилактической целью, посещения</t>
  </si>
  <si>
    <t>с иными целями, посещения</t>
  </si>
  <si>
    <t>- в неотложной форме, посещения</t>
  </si>
  <si>
    <t>для проведения профилактических медицинских осмотров, комплексные посещения</t>
  </si>
  <si>
    <t>для проведения диспансеризации, комплексные посещения</t>
  </si>
  <si>
    <t>в амбулаторных условиях, комплексные посещения</t>
  </si>
  <si>
    <t>2025 год</t>
  </si>
  <si>
    <r>
      <t>Диагностические исследования</t>
    </r>
    <r>
      <rPr>
        <sz val="10"/>
        <color indexed="8"/>
        <rFont val="Times New Roman"/>
        <family val="1"/>
        <charset val="204"/>
      </rPr>
      <t>, исследования</t>
    </r>
  </si>
  <si>
    <t>2026 год</t>
  </si>
  <si>
    <t>2023</t>
  </si>
  <si>
    <t>при оказании медицинской помощи больным с ВИЧ-инфекцией</t>
  </si>
  <si>
    <t>- обращения в связи с заболеваниями, обращения, в том числе:</t>
  </si>
  <si>
    <t>при оказании медицинской помощи больным с гепатитом С</t>
  </si>
  <si>
    <t>в том числе больным с гепатитом С детей в возрасте 0-17 лет</t>
  </si>
  <si>
    <t>высокотехнологичная медицинская помощь</t>
  </si>
  <si>
    <t>школа для больных сахарным диабетом, комплексных посещений</t>
  </si>
  <si>
    <t>проект терпрограммы госгарантий</t>
  </si>
  <si>
    <t>отклонения территориальных нормативов от федеральных нормативов (-снижение)</t>
  </si>
  <si>
    <t>Средние нормативы финансовых затрат на единицу объема медицинской помощи, рублей</t>
  </si>
  <si>
    <t>Средние нормативы финансовых затрат на единицу объема медицинской помощи,  рублей</t>
  </si>
  <si>
    <t>Средние нормативы финансовых затрат на единицу объема медицинской помощи,  рублей.</t>
  </si>
  <si>
    <t>Средние нормативы финансовых затрат на единицу объема медицинской помощи, ₽</t>
  </si>
  <si>
    <t>с понижающим коэффициентом</t>
  </si>
  <si>
    <t>1. Скорая медицинская помощь вне медицинской организации</t>
  </si>
  <si>
    <t>вызовов</t>
  </si>
  <si>
    <t>Фактический объем на 1 жителя</t>
  </si>
  <si>
    <t>медицинская помощь авиамедицинскими выездными бригадами скорой медицинской помощи при санитарно-авиационной эвакуации, осуществляемой воздушными судами (за исключением расходов на авиационные работы)</t>
  </si>
  <si>
    <t>2. Первичная медико-санитарная помощь</t>
  </si>
  <si>
    <t>Фактические расходы на ед. объема с дефлятором 1,04</t>
  </si>
  <si>
    <t>2.1  В амбулаторных условиях:</t>
  </si>
  <si>
    <t>посещений</t>
  </si>
  <si>
    <t>в том числе больным с ВИЧ-инфекцией</t>
  </si>
  <si>
    <t>обращений</t>
  </si>
  <si>
    <t>случаев лечения</t>
  </si>
  <si>
    <t>3. Специализированная, в том числе высокотехнологичная, медицинская помощь</t>
  </si>
  <si>
    <t>3.2. В условиях круглосуточного стационара</t>
  </si>
  <si>
    <t>случаев госпитализации</t>
  </si>
  <si>
    <t xml:space="preserve">4.2. Паллиативная медицинская помощь в стационарных условиях (включая койки паллиативной медицинской помощи и койки сестринского ухода) </t>
  </si>
  <si>
    <t>койко-дней</t>
  </si>
  <si>
    <t>Подушевые нормативы финансирования (на 1 жителя), ₽</t>
  </si>
  <si>
    <t>подушевой бюджет</t>
  </si>
  <si>
    <t>II. В рамках базовой программы обязательного медицинского страхования</t>
  </si>
  <si>
    <t>1. Скорая, в том числе скорая специализированная, медицинская помощь</t>
  </si>
  <si>
    <t>подушевой ОМС</t>
  </si>
  <si>
    <t>2. Первичная медико-санитарная помощь, за исключением медицинской реабилитации</t>
  </si>
  <si>
    <t>Перерасчет нормативов в посещениях ФФОМС</t>
  </si>
  <si>
    <t xml:space="preserve">       2.1.1 посещения в рамках проведения профилактических медицинских осмотров</t>
  </si>
  <si>
    <t>комплексных посещений</t>
  </si>
  <si>
    <t xml:space="preserve">      2.1.2 посещения в рамках проведения диспансеризации - всего, в том числе:</t>
  </si>
  <si>
    <t xml:space="preserve">     2.1.2.1 для проведения углубленной диспансеризации</t>
  </si>
  <si>
    <t xml:space="preserve">     2.1.3 посещения с иными целями</t>
  </si>
  <si>
    <t xml:space="preserve">     2.1.4 Посещения по неотложной помощи</t>
  </si>
  <si>
    <t xml:space="preserve">     2.1.5 Обращения в связи с заболеваниями -  всего, из них:</t>
  </si>
  <si>
    <t>исследований</t>
  </si>
  <si>
    <t xml:space="preserve">     2.1.5.1.1 компьютерная томография</t>
  </si>
  <si>
    <t xml:space="preserve">     2.1.5.1.2 магнитно-резонансная томография </t>
  </si>
  <si>
    <t xml:space="preserve">     2.1.5.1.3 ультразвуковое исследование сердечно-сосудистой системы</t>
  </si>
  <si>
    <t xml:space="preserve">     2.1.5.1.4 эндоскопическое диагностическое исследование</t>
  </si>
  <si>
    <t xml:space="preserve">     2.1.5.1.5 молекулярно-генетическое исследование с целью диагностики онкологических заболеваний</t>
  </si>
  <si>
    <t xml:space="preserve">     2.1.5.1.6 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</si>
  <si>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    2.1.6 диспансерное наблюдение, в том числе по поводу:</t>
  </si>
  <si>
    <t>2.1.6.1 онкологических заболеваний</t>
  </si>
  <si>
    <t>2.1.6.2 сахарного диабета</t>
  </si>
  <si>
    <t>2.1.6.3 болезней системы кровообращения</t>
  </si>
  <si>
    <t xml:space="preserve">      для оказания медицинской помощи федеральными медицинскими организациями</t>
  </si>
  <si>
    <t xml:space="preserve">    3.1.1 для оказания медицинской помощи по профилю "онкология" - всего, в том числе:</t>
  </si>
  <si>
    <t xml:space="preserve">      федеральными медицинскими организациями</t>
  </si>
  <si>
    <t xml:space="preserve">      медицинскими организациями (за исключением федеральных медицинских организаций)</t>
  </si>
  <si>
    <t xml:space="preserve">    3.1.2  для оказания медицинской помощи при экстракорпоральном оплодотворении - всего, в том числе:</t>
  </si>
  <si>
    <t xml:space="preserve">       для оказания медицинской помощи медицинскими организациями (за исключением федеральных медицинских организаций)</t>
  </si>
  <si>
    <t>3.2.1 для оказания медицинской помощи по профилю "онкология" - всего, в том числе:</t>
  </si>
  <si>
    <t>4. Медицинская реабилитация</t>
  </si>
  <si>
    <t xml:space="preserve">      4.1 в амбулаторных условиях</t>
  </si>
  <si>
    <t xml:space="preserve">       4.2 в условиях дневных стационаров (первичная медико-санитарная помощь, специализированная медицинская помощь) - всего, в том числе:</t>
  </si>
  <si>
    <t xml:space="preserve">      4.3 в условиях круглосуточного стационара (специализированная, в том числе высокотехнологичная, медицинская помощь) - всего, в том числе:</t>
  </si>
  <si>
    <t>1 Нормативы объема скорой медицинской помощи и нормативы финансовых затрат на 1 вызов скорой медицинской помощи устанавливаются субъектом Российской Федерации. Средний норматив финансовых затрат за счет средств соответствующих бюджетов на 1 случай оказания медицинской помощи авиамедицинскими выездными бригадами скорой медицинской помощи при санитарно-авиационной эвакуации, осуществляемой воздушными судами, с учетом реальной потребности (за исключением расходов на авиационные работы) составляет на 2023 год 7217,6 рубля, 2024 год -7506,3 рублей, 2025 год -7806,5 рубля.</t>
  </si>
  <si>
    <t>2Включая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</si>
  <si>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3 Законченных случаев лечения заболевания в амбулаторных условиях с кратностью посещений по поводу одного заболевания не менее 2</t>
  </si>
  <si>
    <t>4 Включая случаи оказания паллиативной медицинской помощи в условиях дневного стационара</t>
  </si>
  <si>
    <t>5  Включены в норматив объема первичной медико-санитарной помощи в амбулаторных условиях</t>
  </si>
  <si>
    <t>Единица измерения</t>
  </si>
  <si>
    <t>Виды и условия оказания медицинской помощи</t>
  </si>
  <si>
    <t>2.1.1) с профилактической и иными целями</t>
  </si>
  <si>
    <t>2.1.2) в связи с заболеваниями – обращений</t>
  </si>
  <si>
    <t>2.2. В условиях дневных стационаров</t>
  </si>
  <si>
    <t>3.1 В условиях дневного стационара</t>
  </si>
  <si>
    <t>4. Паллиативная медицинская помощь</t>
  </si>
  <si>
    <r>
      <t>4.1. Первичная медицинская помощь, в том числе доврачебная и врачебная</t>
    </r>
    <r>
      <rPr>
        <sz val="10"/>
        <color indexed="8"/>
        <rFont val="Times New Roman"/>
        <family val="1"/>
        <charset val="204"/>
      </rPr>
      <t>, всего, в том числе:</t>
    </r>
  </si>
  <si>
    <t>посещение по паллиативной медицинской помощи без учета посещений на дому патронажными бригадами</t>
  </si>
  <si>
    <t>посещения на дому выездными патронажными бригадами</t>
  </si>
  <si>
    <r>
      <t>Ⅰ</t>
    </r>
    <r>
      <rPr>
        <sz val="9"/>
        <color theme="1"/>
        <rFont val="Times New Roman"/>
        <family val="1"/>
        <charset val="204"/>
      </rPr>
      <t xml:space="preserve">. </t>
    </r>
    <r>
      <rPr>
        <sz val="10"/>
        <color theme="1"/>
        <rFont val="Times New Roman"/>
        <family val="1"/>
        <charset val="204"/>
      </rPr>
      <t>За счет бюджетных ассигнований соответствующих бюджетов</t>
    </r>
  </si>
  <si>
    <t xml:space="preserve">      2.1 в амбулаторных условиях, в том числе:</t>
  </si>
  <si>
    <t xml:space="preserve">   3.2.  в условиях круглосуточного стационара - всего, в том числе:</t>
  </si>
  <si>
    <r>
      <t xml:space="preserve">     2.1.5.1 проведение отдельных диагностических (лабораторных) исследований</t>
    </r>
    <r>
      <rPr>
        <vertAlign val="superscript"/>
        <sz val="10"/>
        <color theme="1"/>
        <rFont val="Times New Roman"/>
        <family val="1"/>
        <charset val="204"/>
      </rPr>
      <t>8</t>
    </r>
    <r>
      <rPr>
        <sz val="10"/>
        <color theme="1"/>
        <rFont val="Times New Roman"/>
        <family val="1"/>
        <charset val="204"/>
      </rPr>
      <t xml:space="preserve">: </t>
    </r>
  </si>
  <si>
    <t>2025 год (проект)</t>
  </si>
  <si>
    <t>в том числе для детского населения</t>
  </si>
  <si>
    <t>для проведения диспансеризации для оценки репродуктивного здоровья женщин и мужчин, комплексные посещения</t>
  </si>
  <si>
    <t>- диспансерное наблюдение, комплексные посещения, в том числе по поводу</t>
  </si>
  <si>
    <t>онкологических заболеваний</t>
  </si>
  <si>
    <t>сахарного диабета</t>
  </si>
  <si>
    <t>болезни системы кровообращения</t>
  </si>
  <si>
    <t>женщины</t>
  </si>
  <si>
    <t>мужчины</t>
  </si>
  <si>
    <t>ПЭТ-КТ при онкологических заболеваниях</t>
  </si>
  <si>
    <t>ОФЭКТ-КТ</t>
  </si>
  <si>
    <t>посещения с профилактическими целями центров здоровья</t>
  </si>
  <si>
    <t>стентирование для больных с инфарктом миокарда</t>
  </si>
  <si>
    <t>имплантация частотно-адаптированного кардиостимулятора взрослым</t>
  </si>
  <si>
    <t>эндоваскулярная деструкция дополнительных проводящих путей и аритмогенных зон сердца</t>
  </si>
  <si>
    <t>стентирование/ эндартерэктомия</t>
  </si>
  <si>
    <t>2024</t>
  </si>
  <si>
    <t>2026 год (проект)</t>
  </si>
  <si>
    <t>2027од (проект)</t>
  </si>
  <si>
    <t>справочно:</t>
  </si>
  <si>
    <t>для паллиативной медицинской помощи в амбулаторных условиях, в том числе на дому, посещения</t>
  </si>
  <si>
    <t>2027 год</t>
  </si>
  <si>
    <t>2.1.4 диспансеризация для оценки репродуктивного здоровья женщин и мужчин</t>
  </si>
  <si>
    <t xml:space="preserve">    2.1.5.1.7 ПЭТ-КТ</t>
  </si>
  <si>
    <t xml:space="preserve">    2.1.5.1.8 ОФЭКТ/КТ</t>
  </si>
  <si>
    <t xml:space="preserve">    2.1.5.1.9 школа сахарного диабета</t>
  </si>
  <si>
    <t>3.2.2 стентирование для больных с инфарктом миокарда медицинскими организациями (за исключением федеральных медицинских организаций)</t>
  </si>
  <si>
    <t>3.2.3 имплантация частотно-адаптированного кардиостимулятора взрослым медицинскими организациями (за исключением федеральных медицинских организаций)</t>
  </si>
  <si>
    <t>3.2.4 эндоваскулярная деструкция дополнительных проводящих путей и аритмогенных зон сердца</t>
  </si>
  <si>
    <t>3.2.5 стентирование / эндартерэктомия медицинскими организациями (за исключением федеральных медицинских организаций)</t>
  </si>
  <si>
    <t xml:space="preserve">3.  В условиях дневных стационаров (первичная медико-санитарная помощь,  специализированная медицинская помощь),  за исключением медицинской реабилитации -   всего,  в том числе: </t>
  </si>
  <si>
    <t>с 1,649 и 1,037</t>
  </si>
  <si>
    <r>
      <t xml:space="preserve">Подушевые нормативы финансирования (на 1 жителя, на 1 застрахованное лицо),  </t>
    </r>
    <r>
      <rPr>
        <sz val="8"/>
        <color theme="1"/>
        <rFont val="Calibri"/>
        <family val="2"/>
        <charset val="204"/>
      </rPr>
      <t>₽</t>
    </r>
  </si>
  <si>
    <t>Подушевые нормативы финансирования (на 1 застрахованное лицо), ₽</t>
  </si>
  <si>
    <t xml:space="preserve">    3.1.3  для оказания медицинской помощи больным с вирусным гепатитом С  медицинскими организациями (за исключением федеральных медицинских организаций)</t>
  </si>
  <si>
    <t>Доля расходов на ненормир. виды МП с дифференцированным коэффициентом з/п 1,098, прочие расходы - 1,045</t>
  </si>
  <si>
    <t>2.1.7 посещения с профилактическими целями центров здоровья</t>
  </si>
  <si>
    <t>Подушевые нормативы финансирования (на 1 застрахованное лицо) за счет субвенции, ₽</t>
  </si>
  <si>
    <t>проект федеральной программы госгарантий</t>
  </si>
  <si>
    <t>приложение № 2 к заключению контрольно-счетной палаты Архангельской области от 14.11.2024</t>
  </si>
  <si>
    <t>приложение № 1 к заключению контрольно-счетной палаты Архангельской области от 14.11.2024</t>
  </si>
  <si>
    <t>объемы медицинской помощи, выделенные/не выделенные в терпрограмме госгарантий впервые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</si>
</sst>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₽&quot;_-;\-* #,##0.00\ &quot;₽&quot;_-;_-* &quot;-&quot;??\ &quot;₽&quot;_-;_-@_-"/>
    <numFmt numFmtId="164" formatCode="#,##0.0000"/>
    <numFmt numFmtId="165" formatCode="#,##0.000"/>
    <numFmt numFmtId="166" formatCode="#,##0.00000"/>
    <numFmt numFmtId="167" formatCode="0.000"/>
    <numFmt numFmtId="168" formatCode="0.000000"/>
    <numFmt numFmtId="169" formatCode="0.0000000"/>
    <numFmt numFmtId="170" formatCode="#,##0.000000"/>
    <numFmt numFmtId="171" formatCode="0.00000"/>
    <numFmt numFmtId="172" formatCode="#,##0.00\ &quot;₽&quot;"/>
    <numFmt numFmtId="173" formatCode="#,##0.0"/>
    <numFmt numFmtId="174" formatCode="0.0"/>
    <numFmt numFmtId="175" formatCode="#,##0.00000000"/>
  </numFmts>
  <fonts count="3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rgb="FF0070C0"/>
      <name val="Arial Narrow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C00000"/>
      <name val="Arial Narrow"/>
      <family val="2"/>
      <charset val="204"/>
    </font>
    <font>
      <sz val="10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0" fillId="0" borderId="0"/>
  </cellStyleXfs>
  <cellXfs count="358">
    <xf numFmtId="0" fontId="0" fillId="0" borderId="0" xfId="0"/>
    <xf numFmtId="0" fontId="1" fillId="0" borderId="0" xfId="0" applyFont="1"/>
    <xf numFmtId="49" fontId="5" fillId="2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top"/>
    </xf>
    <xf numFmtId="3" fontId="3" fillId="0" borderId="0" xfId="0" applyNumberFormat="1" applyFont="1" applyFill="1" applyBorder="1" applyAlignment="1">
      <alignment horizontal="right" vertical="top" wrapText="1"/>
    </xf>
    <xf numFmtId="3" fontId="3" fillId="0" borderId="0" xfId="0" applyNumberFormat="1" applyFont="1" applyFill="1" applyBorder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 applyProtection="1">
      <alignment horizontal="right" vertical="top"/>
      <protection locked="0"/>
    </xf>
    <xf numFmtId="0" fontId="6" fillId="0" borderId="0" xfId="0" applyFont="1"/>
    <xf numFmtId="0" fontId="1" fillId="0" borderId="0" xfId="0" applyFont="1" applyFill="1"/>
    <xf numFmtId="49" fontId="3" fillId="2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3" fontId="1" fillId="0" borderId="0" xfId="0" applyNumberFormat="1" applyFont="1" applyBorder="1" applyAlignment="1">
      <alignment horizontal="right" vertical="top"/>
    </xf>
    <xf numFmtId="10" fontId="1" fillId="0" borderId="0" xfId="0" applyNumberFormat="1" applyFont="1" applyBorder="1" applyAlignment="1">
      <alignment horizontal="right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top" wrapText="1"/>
    </xf>
    <xf numFmtId="172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/>
    <xf numFmtId="0" fontId="13" fillId="0" borderId="0" xfId="0" applyFont="1" applyFill="1" applyBorder="1"/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172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3" fillId="0" borderId="15" xfId="0" applyFont="1" applyFill="1" applyBorder="1" applyAlignment="1">
      <alignment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172" fontId="13" fillId="0" borderId="15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5" xfId="0" applyFont="1" applyFill="1" applyBorder="1" applyAlignment="1">
      <alignment horizontal="center" vertical="top" wrapText="1"/>
    </xf>
    <xf numFmtId="165" fontId="15" fillId="0" borderId="15" xfId="0" applyNumberFormat="1" applyFont="1" applyFill="1" applyBorder="1" applyAlignment="1">
      <alignment horizontal="center" vertical="top" wrapText="1"/>
    </xf>
    <xf numFmtId="166" fontId="15" fillId="0" borderId="15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7" fillId="0" borderId="9" xfId="0" applyFont="1" applyFill="1" applyBorder="1" applyAlignment="1">
      <alignment horizontal="center" vertical="top" wrapText="1"/>
    </xf>
    <xf numFmtId="0" fontId="21" fillId="0" borderId="15" xfId="0" applyFont="1" applyFill="1" applyBorder="1" applyAlignment="1">
      <alignment horizontal="center" vertical="top" wrapText="1"/>
    </xf>
    <xf numFmtId="172" fontId="1" fillId="0" borderId="0" xfId="0" applyNumberFormat="1" applyFont="1" applyFill="1" applyAlignment="1">
      <alignment horizontal="right" vertical="top"/>
    </xf>
    <xf numFmtId="172" fontId="1" fillId="0" borderId="0" xfId="0" applyNumberFormat="1" applyFont="1" applyFill="1" applyAlignment="1">
      <alignment vertical="top"/>
    </xf>
    <xf numFmtId="0" fontId="13" fillId="0" borderId="0" xfId="0" applyFont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172" fontId="1" fillId="0" borderId="0" xfId="0" applyNumberFormat="1" applyFont="1" applyFill="1" applyAlignment="1">
      <alignment vertical="top" wrapText="1"/>
    </xf>
    <xf numFmtId="172" fontId="1" fillId="0" borderId="0" xfId="0" applyNumberFormat="1" applyFont="1" applyFill="1" applyAlignment="1">
      <alignment horizontal="right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72" fontId="1" fillId="2" borderId="0" xfId="0" applyNumberFormat="1" applyFont="1" applyFill="1" applyAlignment="1">
      <alignment vertical="top" wrapText="1"/>
    </xf>
    <xf numFmtId="172" fontId="1" fillId="2" borderId="0" xfId="0" applyNumberFormat="1" applyFont="1" applyFill="1" applyAlignment="1">
      <alignment horizontal="right" vertical="top" wrapText="1"/>
    </xf>
    <xf numFmtId="0" fontId="13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72" fontId="1" fillId="0" borderId="0" xfId="0" applyNumberFormat="1" applyFont="1" applyAlignment="1">
      <alignment horizontal="right" vertical="top"/>
    </xf>
    <xf numFmtId="172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2" fontId="1" fillId="0" borderId="0" xfId="0" applyNumberFormat="1" applyFont="1" applyFill="1" applyAlignment="1">
      <alignment horizontal="center"/>
    </xf>
    <xf numFmtId="0" fontId="13" fillId="0" borderId="11" xfId="0" applyFont="1" applyFill="1" applyBorder="1" applyAlignment="1">
      <alignment horizontal="center" vertical="top" wrapText="1"/>
    </xf>
    <xf numFmtId="168" fontId="13" fillId="0" borderId="10" xfId="0" applyNumberFormat="1" applyFont="1" applyFill="1" applyBorder="1" applyAlignment="1">
      <alignment horizontal="center" vertical="top" wrapText="1"/>
    </xf>
    <xf numFmtId="168" fontId="13" fillId="0" borderId="25" xfId="0" applyNumberFormat="1" applyFont="1" applyFill="1" applyBorder="1" applyAlignment="1">
      <alignment horizontal="center" vertical="top" wrapText="1"/>
    </xf>
    <xf numFmtId="0" fontId="13" fillId="0" borderId="24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right" vertical="top" wrapText="1"/>
    </xf>
    <xf numFmtId="0" fontId="20" fillId="0" borderId="0" xfId="0" applyFont="1" applyAlignment="1">
      <alignment vertical="top" wrapText="1"/>
    </xf>
    <xf numFmtId="0" fontId="23" fillId="0" borderId="1" xfId="0" applyFont="1" applyFill="1" applyBorder="1" applyAlignment="1">
      <alignment horizontal="right" vertical="top" wrapText="1"/>
    </xf>
    <xf numFmtId="172" fontId="23" fillId="0" borderId="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172" fontId="10" fillId="0" borderId="1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horizontal="right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174" fontId="10" fillId="0" borderId="0" xfId="0" applyNumberFormat="1" applyFont="1" applyFill="1" applyAlignment="1">
      <alignment horizontal="center" vertical="top" wrapText="1"/>
    </xf>
    <xf numFmtId="0" fontId="10" fillId="0" borderId="0" xfId="0" applyFont="1" applyAlignment="1">
      <alignment vertical="top" wrapText="1"/>
    </xf>
    <xf numFmtId="172" fontId="10" fillId="0" borderId="0" xfId="0" applyNumberFormat="1" applyFont="1" applyFill="1" applyAlignment="1">
      <alignment vertical="top" wrapText="1"/>
    </xf>
    <xf numFmtId="172" fontId="10" fillId="0" borderId="0" xfId="0" applyNumberFormat="1" applyFont="1" applyFill="1" applyAlignment="1">
      <alignment horizontal="right" vertical="top" wrapText="1"/>
    </xf>
    <xf numFmtId="0" fontId="10" fillId="2" borderId="0" xfId="0" applyFont="1" applyFill="1" applyAlignment="1">
      <alignment vertical="top" wrapText="1"/>
    </xf>
    <xf numFmtId="172" fontId="10" fillId="2" borderId="0" xfId="0" applyNumberFormat="1" applyFont="1" applyFill="1" applyAlignment="1">
      <alignment vertical="top" wrapText="1"/>
    </xf>
    <xf numFmtId="172" fontId="10" fillId="2" borderId="0" xfId="0" applyNumberFormat="1" applyFont="1" applyFill="1" applyAlignment="1">
      <alignment horizontal="righ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2" fontId="2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right" vertical="top" wrapText="1"/>
    </xf>
    <xf numFmtId="0" fontId="23" fillId="0" borderId="23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right" vertical="top" wrapText="1"/>
    </xf>
    <xf numFmtId="173" fontId="10" fillId="0" borderId="23" xfId="0" applyNumberFormat="1" applyFont="1" applyFill="1" applyBorder="1" applyAlignment="1">
      <alignment horizontal="right" vertical="top" wrapText="1"/>
    </xf>
    <xf numFmtId="173" fontId="10" fillId="0" borderId="22" xfId="0" applyNumberFormat="1" applyFont="1" applyFill="1" applyBorder="1" applyAlignment="1">
      <alignment horizontal="right" vertical="top" wrapText="1"/>
    </xf>
    <xf numFmtId="168" fontId="10" fillId="0" borderId="22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3" fontId="2" fillId="0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right" vertical="top"/>
    </xf>
    <xf numFmtId="49" fontId="3" fillId="2" borderId="4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 applyProtection="1">
      <alignment horizontal="right" vertical="top" wrapText="1"/>
      <protection locked="0"/>
    </xf>
    <xf numFmtId="3" fontId="1" fillId="2" borderId="1" xfId="0" applyNumberFormat="1" applyFont="1" applyFill="1" applyBorder="1" applyAlignment="1">
      <alignment horizontal="right" vertical="top"/>
    </xf>
    <xf numFmtId="3" fontId="1" fillId="2" borderId="2" xfId="0" applyNumberFormat="1" applyFont="1" applyFill="1" applyBorder="1" applyAlignment="1">
      <alignment horizontal="right" vertical="top"/>
    </xf>
    <xf numFmtId="10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 vertical="top"/>
      <protection locked="0"/>
    </xf>
    <xf numFmtId="3" fontId="1" fillId="2" borderId="4" xfId="0" applyNumberFormat="1" applyFont="1" applyFill="1" applyBorder="1" applyAlignment="1">
      <alignment horizontal="right" vertical="top"/>
    </xf>
    <xf numFmtId="3" fontId="1" fillId="2" borderId="3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 vertical="top"/>
    </xf>
    <xf numFmtId="0" fontId="0" fillId="2" borderId="0" xfId="0" applyFill="1"/>
    <xf numFmtId="3" fontId="10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3" fontId="10" fillId="2" borderId="2" xfId="0" applyNumberFormat="1" applyFont="1" applyFill="1" applyBorder="1" applyAlignment="1">
      <alignment horizontal="right" vertical="top"/>
    </xf>
    <xf numFmtId="3" fontId="3" fillId="2" borderId="3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3" fillId="3" borderId="6" xfId="0" applyNumberFormat="1" applyFont="1" applyFill="1" applyBorder="1" applyAlignment="1">
      <alignment horizontal="right" vertical="top" wrapText="1"/>
    </xf>
    <xf numFmtId="3" fontId="14" fillId="3" borderId="6" xfId="0" applyNumberFormat="1" applyFont="1" applyFill="1" applyBorder="1" applyAlignment="1">
      <alignment horizontal="right" vertical="top"/>
    </xf>
    <xf numFmtId="3" fontId="3" fillId="2" borderId="31" xfId="0" applyNumberFormat="1" applyFont="1" applyFill="1" applyBorder="1" applyAlignment="1">
      <alignment horizontal="right" vertical="top" wrapText="1"/>
    </xf>
    <xf numFmtId="3" fontId="10" fillId="2" borderId="33" xfId="0" applyNumberFormat="1" applyFont="1" applyFill="1" applyBorder="1" applyAlignment="1">
      <alignment horizontal="right" vertical="top"/>
    </xf>
    <xf numFmtId="3" fontId="1" fillId="3" borderId="32" xfId="0" applyNumberFormat="1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right" vertical="top"/>
    </xf>
    <xf numFmtId="3" fontId="27" fillId="2" borderId="4" xfId="0" applyNumberFormat="1" applyFont="1" applyFill="1" applyBorder="1" applyAlignment="1">
      <alignment horizontal="right" vertical="top"/>
    </xf>
    <xf numFmtId="3" fontId="28" fillId="0" borderId="2" xfId="0" applyNumberFormat="1" applyFont="1" applyFill="1" applyBorder="1" applyAlignment="1">
      <alignment horizontal="right" vertical="top"/>
    </xf>
    <xf numFmtId="3" fontId="28" fillId="0" borderId="1" xfId="0" applyNumberFormat="1" applyFont="1" applyFill="1" applyBorder="1" applyAlignment="1">
      <alignment horizontal="right" vertical="top"/>
    </xf>
    <xf numFmtId="3" fontId="27" fillId="2" borderId="8" xfId="0" applyNumberFormat="1" applyFont="1" applyFill="1" applyBorder="1" applyAlignment="1">
      <alignment horizontal="right" vertical="top"/>
    </xf>
    <xf numFmtId="3" fontId="29" fillId="2" borderId="1" xfId="0" applyNumberFormat="1" applyFont="1" applyFill="1" applyBorder="1" applyAlignment="1">
      <alignment horizontal="right" vertical="top" wrapText="1"/>
    </xf>
    <xf numFmtId="3" fontId="29" fillId="2" borderId="2" xfId="0" applyNumberFormat="1" applyFont="1" applyFill="1" applyBorder="1" applyAlignment="1">
      <alignment horizontal="right" vertical="top" wrapText="1"/>
    </xf>
    <xf numFmtId="3" fontId="27" fillId="2" borderId="2" xfId="0" applyNumberFormat="1" applyFont="1" applyFill="1" applyBorder="1" applyAlignment="1">
      <alignment horizontal="right" vertical="top"/>
    </xf>
    <xf numFmtId="3" fontId="27" fillId="2" borderId="5" xfId="0" applyNumberFormat="1" applyFont="1" applyFill="1" applyBorder="1" applyAlignment="1">
      <alignment horizontal="right" vertical="top"/>
    </xf>
    <xf numFmtId="3" fontId="27" fillId="2" borderId="29" xfId="0" applyNumberFormat="1" applyFont="1" applyFill="1" applyBorder="1" applyAlignment="1">
      <alignment horizontal="right" vertical="top"/>
    </xf>
    <xf numFmtId="3" fontId="24" fillId="0" borderId="2" xfId="0" applyNumberFormat="1" applyFont="1" applyFill="1" applyBorder="1" applyAlignment="1">
      <alignment horizontal="right" vertical="top"/>
    </xf>
    <xf numFmtId="3" fontId="24" fillId="0" borderId="1" xfId="0" applyNumberFormat="1" applyFont="1" applyFill="1" applyBorder="1" applyAlignment="1">
      <alignment horizontal="right" vertical="top"/>
    </xf>
    <xf numFmtId="170" fontId="10" fillId="0" borderId="1" xfId="0" applyNumberFormat="1" applyFont="1" applyFill="1" applyBorder="1" applyAlignment="1">
      <alignment horizontal="right" vertical="top" wrapText="1"/>
    </xf>
    <xf numFmtId="172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top" wrapText="1"/>
    </xf>
    <xf numFmtId="168" fontId="10" fillId="0" borderId="1" xfId="0" applyNumberFormat="1" applyFont="1" applyFill="1" applyBorder="1" applyAlignment="1">
      <alignment vertical="top" wrapText="1"/>
    </xf>
    <xf numFmtId="172" fontId="2" fillId="0" borderId="23" xfId="0" applyNumberFormat="1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top" wrapText="1"/>
    </xf>
    <xf numFmtId="172" fontId="23" fillId="0" borderId="23" xfId="0" applyNumberFormat="1" applyFont="1" applyFill="1" applyBorder="1" applyAlignment="1">
      <alignment horizontal="center" vertical="top" wrapText="1"/>
    </xf>
    <xf numFmtId="170" fontId="10" fillId="0" borderId="22" xfId="0" applyNumberFormat="1" applyFont="1" applyFill="1" applyBorder="1" applyAlignment="1">
      <alignment horizontal="right" vertical="top" wrapText="1"/>
    </xf>
    <xf numFmtId="172" fontId="10" fillId="0" borderId="23" xfId="0" applyNumberFormat="1" applyFont="1" applyFill="1" applyBorder="1" applyAlignment="1">
      <alignment horizontal="right" vertical="top" wrapText="1"/>
    </xf>
    <xf numFmtId="170" fontId="10" fillId="0" borderId="22" xfId="0" applyNumberFormat="1" applyFont="1" applyFill="1" applyBorder="1" applyAlignment="1">
      <alignment vertical="top" wrapText="1"/>
    </xf>
    <xf numFmtId="0" fontId="10" fillId="0" borderId="22" xfId="0" applyFont="1" applyFill="1" applyBorder="1" applyAlignment="1">
      <alignment vertical="top" wrapText="1"/>
    </xf>
    <xf numFmtId="168" fontId="10" fillId="0" borderId="22" xfId="0" applyNumberFormat="1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top" wrapText="1"/>
    </xf>
    <xf numFmtId="173" fontId="23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3" fillId="0" borderId="16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72" fontId="13" fillId="0" borderId="9" xfId="0" applyNumberFormat="1" applyFont="1" applyFill="1" applyBorder="1" applyAlignment="1">
      <alignment vertical="top" wrapText="1"/>
    </xf>
    <xf numFmtId="10" fontId="13" fillId="0" borderId="16" xfId="0" applyNumberFormat="1" applyFont="1" applyFill="1" applyBorder="1" applyAlignment="1">
      <alignment vertical="top" wrapText="1"/>
    </xf>
    <xf numFmtId="10" fontId="13" fillId="0" borderId="9" xfId="0" applyNumberFormat="1" applyFont="1" applyFill="1" applyBorder="1" applyAlignment="1">
      <alignment vertical="top" wrapText="1"/>
    </xf>
    <xf numFmtId="172" fontId="13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vertical="top" wrapText="1"/>
    </xf>
    <xf numFmtId="4" fontId="10" fillId="0" borderId="22" xfId="0" applyNumberFormat="1" applyFont="1" applyFill="1" applyBorder="1" applyAlignment="1">
      <alignment horizontal="right" vertical="top" wrapText="1"/>
    </xf>
    <xf numFmtId="44" fontId="10" fillId="0" borderId="1" xfId="0" applyNumberFormat="1" applyFont="1" applyFill="1" applyBorder="1" applyAlignment="1">
      <alignment horizontal="right" vertical="top" wrapText="1"/>
    </xf>
    <xf numFmtId="167" fontId="10" fillId="0" borderId="0" xfId="0" applyNumberFormat="1" applyFont="1" applyFill="1" applyAlignment="1">
      <alignment vertical="top" wrapText="1"/>
    </xf>
    <xf numFmtId="171" fontId="10" fillId="0" borderId="0" xfId="0" applyNumberFormat="1" applyFont="1" applyFill="1" applyAlignment="1">
      <alignment vertical="top" wrapText="1"/>
    </xf>
    <xf numFmtId="165" fontId="10" fillId="0" borderId="22" xfId="0" applyNumberFormat="1" applyFont="1" applyFill="1" applyBorder="1" applyAlignment="1">
      <alignment horizontal="right" vertical="top" wrapText="1"/>
    </xf>
    <xf numFmtId="170" fontId="10" fillId="0" borderId="0" xfId="0" applyNumberFormat="1" applyFont="1" applyFill="1" applyAlignment="1">
      <alignment vertical="top" wrapText="1"/>
    </xf>
    <xf numFmtId="166" fontId="10" fillId="0" borderId="22" xfId="0" applyNumberFormat="1" applyFont="1" applyFill="1" applyBorder="1" applyAlignment="1">
      <alignment horizontal="right" vertical="top" wrapText="1"/>
    </xf>
    <xf numFmtId="166" fontId="10" fillId="0" borderId="1" xfId="0" applyNumberFormat="1" applyFont="1" applyFill="1" applyBorder="1" applyAlignment="1">
      <alignment horizontal="right" vertical="top" wrapText="1"/>
    </xf>
    <xf numFmtId="164" fontId="10" fillId="0" borderId="22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5" fontId="24" fillId="0" borderId="22" xfId="0" applyNumberFormat="1" applyFont="1" applyFill="1" applyBorder="1" applyAlignment="1">
      <alignment horizontal="right" vertical="top" wrapText="1"/>
    </xf>
    <xf numFmtId="172" fontId="24" fillId="0" borderId="1" xfId="0" applyNumberFormat="1" applyFont="1" applyFill="1" applyBorder="1" applyAlignment="1">
      <alignment horizontal="right" vertical="top" wrapText="1"/>
    </xf>
    <xf numFmtId="165" fontId="24" fillId="0" borderId="1" xfId="0" applyNumberFormat="1" applyFont="1" applyFill="1" applyBorder="1" applyAlignment="1">
      <alignment horizontal="right" vertical="top" wrapText="1"/>
    </xf>
    <xf numFmtId="170" fontId="24" fillId="0" borderId="22" xfId="0" applyNumberFormat="1" applyFont="1" applyFill="1" applyBorder="1" applyAlignment="1">
      <alignment horizontal="right" vertical="top" wrapText="1"/>
    </xf>
    <xf numFmtId="170" fontId="24" fillId="0" borderId="1" xfId="0" applyNumberFormat="1" applyFont="1" applyFill="1" applyBorder="1" applyAlignment="1">
      <alignment horizontal="right" vertical="top" wrapText="1"/>
    </xf>
    <xf numFmtId="173" fontId="10" fillId="0" borderId="0" xfId="0" applyNumberFormat="1" applyFont="1" applyFill="1" applyAlignment="1">
      <alignment horizontal="center" vertical="top" wrapText="1"/>
    </xf>
    <xf numFmtId="0" fontId="17" fillId="0" borderId="9" xfId="0" applyFont="1" applyFill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166" fontId="17" fillId="0" borderId="15" xfId="0" applyNumberFormat="1" applyFont="1" applyFill="1" applyBorder="1" applyAlignment="1">
      <alignment vertical="top" wrapText="1"/>
    </xf>
    <xf numFmtId="172" fontId="17" fillId="0" borderId="0" xfId="0" applyNumberFormat="1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5" fillId="0" borderId="22" xfId="0" applyFont="1" applyBorder="1" applyAlignment="1">
      <alignment horizontal="right" vertical="top" wrapText="1"/>
    </xf>
    <xf numFmtId="0" fontId="25" fillId="0" borderId="1" xfId="0" applyFont="1" applyBorder="1" applyAlignment="1">
      <alignment vertical="top" wrapText="1"/>
    </xf>
    <xf numFmtId="44" fontId="25" fillId="0" borderId="1" xfId="0" applyNumberFormat="1" applyFont="1" applyBorder="1" applyAlignment="1">
      <alignment horizontal="right" vertical="top" wrapText="1"/>
    </xf>
    <xf numFmtId="0" fontId="25" fillId="0" borderId="1" xfId="0" applyFont="1" applyBorder="1" applyAlignment="1">
      <alignment horizontal="right" vertical="top" wrapText="1"/>
    </xf>
    <xf numFmtId="0" fontId="25" fillId="0" borderId="23" xfId="0" applyFont="1" applyBorder="1" applyAlignment="1">
      <alignment horizontal="right" vertical="top" wrapText="1"/>
    </xf>
    <xf numFmtId="2" fontId="10" fillId="0" borderId="0" xfId="0" applyNumberFormat="1" applyFont="1" applyFill="1" applyAlignment="1">
      <alignment horizontal="center" vertical="top" wrapText="1"/>
    </xf>
    <xf numFmtId="0" fontId="10" fillId="0" borderId="23" xfId="0" applyFont="1" applyFill="1" applyBorder="1" applyAlignment="1">
      <alignment horizontal="right" vertical="top" wrapText="1"/>
    </xf>
    <xf numFmtId="174" fontId="10" fillId="0" borderId="22" xfId="0" applyNumberFormat="1" applyFont="1" applyFill="1" applyBorder="1" applyAlignment="1">
      <alignment horizontal="center" vertical="top" wrapText="1"/>
    </xf>
    <xf numFmtId="172" fontId="10" fillId="0" borderId="1" xfId="0" applyNumberFormat="1" applyFont="1" applyFill="1" applyBorder="1" applyAlignment="1">
      <alignment horizontal="center" vertical="top" wrapText="1"/>
    </xf>
    <xf numFmtId="174" fontId="10" fillId="0" borderId="1" xfId="0" applyNumberFormat="1" applyFont="1" applyFill="1" applyBorder="1" applyAlignment="1">
      <alignment horizontal="center" vertical="top" wrapText="1"/>
    </xf>
    <xf numFmtId="0" fontId="17" fillId="0" borderId="16" xfId="0" applyFont="1" applyFill="1" applyBorder="1" applyAlignment="1">
      <alignment horizontal="center" vertical="top" wrapText="1"/>
    </xf>
    <xf numFmtId="0" fontId="17" fillId="0" borderId="15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74" fontId="10" fillId="0" borderId="1" xfId="0" applyNumberFormat="1" applyFont="1" applyFill="1" applyBorder="1" applyAlignment="1">
      <alignment horizontal="right" vertical="top" wrapText="1"/>
    </xf>
    <xf numFmtId="173" fontId="10" fillId="0" borderId="1" xfId="0" applyNumberFormat="1" applyFont="1" applyFill="1" applyBorder="1" applyAlignment="1">
      <alignment vertical="top" wrapText="1"/>
    </xf>
    <xf numFmtId="4" fontId="10" fillId="0" borderId="23" xfId="0" applyNumberFormat="1" applyFont="1" applyFill="1" applyBorder="1" applyAlignment="1">
      <alignment horizontal="right" vertical="top" wrapText="1"/>
    </xf>
    <xf numFmtId="172" fontId="13" fillId="0" borderId="0" xfId="0" applyNumberFormat="1" applyFont="1" applyAlignment="1">
      <alignment vertical="top" wrapText="1"/>
    </xf>
    <xf numFmtId="174" fontId="10" fillId="0" borderId="0" xfId="0" applyNumberFormat="1" applyFont="1" applyFill="1" applyAlignment="1">
      <alignment vertical="top" wrapText="1"/>
    </xf>
    <xf numFmtId="168" fontId="10" fillId="0" borderId="1" xfId="0" applyNumberFormat="1" applyFont="1" applyFill="1" applyBorder="1" applyAlignment="1">
      <alignment horizontal="right" vertical="top" wrapText="1"/>
    </xf>
    <xf numFmtId="168" fontId="13" fillId="0" borderId="9" xfId="0" applyNumberFormat="1" applyFont="1" applyFill="1" applyBorder="1" applyAlignment="1">
      <alignment horizontal="center" vertical="top" wrapText="1"/>
    </xf>
    <xf numFmtId="174" fontId="19" fillId="0" borderId="16" xfId="0" applyNumberFormat="1" applyFont="1" applyFill="1" applyBorder="1" applyAlignment="1">
      <alignment horizontal="center" vertical="top" wrapText="1"/>
    </xf>
    <xf numFmtId="0" fontId="22" fillId="0" borderId="22" xfId="0" applyFont="1" applyFill="1" applyBorder="1" applyAlignment="1">
      <alignment horizontal="right" vertical="top" wrapText="1"/>
    </xf>
    <xf numFmtId="172" fontId="22" fillId="0" borderId="1" xfId="0" applyNumberFormat="1" applyFont="1" applyFill="1" applyBorder="1" applyAlignment="1">
      <alignment horizontal="right" vertical="top" wrapText="1"/>
    </xf>
    <xf numFmtId="4" fontId="22" fillId="0" borderId="1" xfId="0" applyNumberFormat="1" applyFont="1" applyFill="1" applyBorder="1" applyAlignment="1">
      <alignment horizontal="right" vertical="top" wrapText="1"/>
    </xf>
    <xf numFmtId="0" fontId="22" fillId="0" borderId="1" xfId="0" applyFont="1" applyFill="1" applyBorder="1" applyAlignment="1">
      <alignment horizontal="right" vertical="top" wrapText="1"/>
    </xf>
    <xf numFmtId="4" fontId="22" fillId="0" borderId="1" xfId="0" applyNumberFormat="1" applyFont="1" applyFill="1" applyBorder="1" applyAlignment="1">
      <alignment vertical="top" wrapText="1"/>
    </xf>
    <xf numFmtId="4" fontId="22" fillId="0" borderId="23" xfId="0" applyNumberFormat="1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center" vertical="top" wrapText="1"/>
    </xf>
    <xf numFmtId="174" fontId="10" fillId="0" borderId="2" xfId="0" applyNumberFormat="1" applyFont="1" applyFill="1" applyBorder="1" applyAlignment="1">
      <alignment horizontal="center" vertical="top" wrapText="1"/>
    </xf>
    <xf numFmtId="173" fontId="10" fillId="0" borderId="3" xfId="0" applyNumberFormat="1" applyFont="1" applyFill="1" applyBorder="1" applyAlignment="1">
      <alignment vertical="top" wrapText="1"/>
    </xf>
    <xf numFmtId="169" fontId="13" fillId="0" borderId="15" xfId="0" applyNumberFormat="1" applyFont="1" applyFill="1" applyBorder="1" applyAlignment="1">
      <alignment vertical="top" wrapText="1"/>
    </xf>
    <xf numFmtId="172" fontId="1" fillId="0" borderId="0" xfId="0" applyNumberFormat="1" applyFont="1" applyAlignment="1">
      <alignment vertical="top" wrapText="1"/>
    </xf>
    <xf numFmtId="172" fontId="1" fillId="0" borderId="0" xfId="0" applyNumberFormat="1" applyFont="1" applyAlignment="1">
      <alignment horizontal="right" vertical="top" wrapText="1"/>
    </xf>
    <xf numFmtId="174" fontId="10" fillId="0" borderId="0" xfId="0" applyNumberFormat="1" applyFont="1" applyFill="1" applyBorder="1" applyAlignment="1">
      <alignment horizontal="center" vertical="top" wrapText="1"/>
    </xf>
    <xf numFmtId="173" fontId="10" fillId="0" borderId="0" xfId="0" applyNumberFormat="1" applyFont="1" applyFill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3" borderId="3" xfId="0" applyFont="1" applyFill="1" applyBorder="1" applyAlignment="1">
      <alignment vertical="top" wrapText="1"/>
    </xf>
    <xf numFmtId="172" fontId="17" fillId="3" borderId="17" xfId="0" applyNumberFormat="1" applyFont="1" applyFill="1" applyBorder="1" applyAlignment="1">
      <alignment vertical="top" wrapText="1"/>
    </xf>
    <xf numFmtId="10" fontId="17" fillId="3" borderId="18" xfId="0" applyNumberFormat="1" applyFont="1" applyFill="1" applyBorder="1" applyAlignment="1">
      <alignment vertical="top" wrapText="1"/>
    </xf>
    <xf numFmtId="0" fontId="13" fillId="3" borderId="0" xfId="0" applyFont="1" applyFill="1" applyBorder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175" fontId="10" fillId="0" borderId="22" xfId="0" applyNumberFormat="1" applyFont="1" applyFill="1" applyBorder="1" applyAlignment="1">
      <alignment horizontal="right" vertical="top" wrapText="1"/>
    </xf>
    <xf numFmtId="172" fontId="10" fillId="3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vertical="top" wrapText="1"/>
    </xf>
    <xf numFmtId="0" fontId="1" fillId="0" borderId="27" xfId="0" applyFont="1" applyFill="1" applyBorder="1" applyAlignment="1">
      <alignment horizontal="center" vertical="top" wrapText="1"/>
    </xf>
    <xf numFmtId="0" fontId="10" fillId="0" borderId="34" xfId="0" applyFont="1" applyFill="1" applyBorder="1" applyAlignment="1">
      <alignment horizontal="right" vertical="top" wrapText="1"/>
    </xf>
    <xf numFmtId="172" fontId="10" fillId="0" borderId="4" xfId="0" applyNumberFormat="1" applyFont="1" applyFill="1" applyBorder="1" applyAlignment="1">
      <alignment horizontal="right" vertical="top" wrapText="1"/>
    </xf>
    <xf numFmtId="4" fontId="10" fillId="0" borderId="4" xfId="0" applyNumberFormat="1" applyFont="1" applyFill="1" applyBorder="1" applyAlignment="1">
      <alignment horizontal="right" vertical="top" wrapText="1"/>
    </xf>
    <xf numFmtId="0" fontId="10" fillId="0" borderId="4" xfId="0" applyFont="1" applyFill="1" applyBorder="1" applyAlignment="1">
      <alignment horizontal="right" vertical="top" wrapText="1"/>
    </xf>
    <xf numFmtId="4" fontId="10" fillId="0" borderId="4" xfId="0" applyNumberFormat="1" applyFont="1" applyFill="1" applyBorder="1" applyAlignment="1">
      <alignment vertical="top" wrapText="1"/>
    </xf>
    <xf numFmtId="4" fontId="10" fillId="0" borderId="26" xfId="0" applyNumberFormat="1" applyFont="1" applyFill="1" applyBorder="1" applyAlignment="1">
      <alignment horizontal="right" vertical="top" wrapText="1"/>
    </xf>
    <xf numFmtId="0" fontId="10" fillId="0" borderId="34" xfId="0" applyFont="1" applyFill="1" applyBorder="1" applyAlignment="1">
      <alignment vertical="top" wrapText="1"/>
    </xf>
    <xf numFmtId="172" fontId="10" fillId="0" borderId="4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172" fontId="10" fillId="0" borderId="26" xfId="0" applyNumberFormat="1" applyFont="1" applyFill="1" applyBorder="1" applyAlignment="1">
      <alignment horizontal="right" vertical="top" wrapText="1"/>
    </xf>
    <xf numFmtId="10" fontId="13" fillId="0" borderId="35" xfId="0" applyNumberFormat="1" applyFont="1" applyFill="1" applyBorder="1" applyAlignment="1">
      <alignment vertical="top" wrapText="1"/>
    </xf>
    <xf numFmtId="172" fontId="13" fillId="0" borderId="35" xfId="0" applyNumberFormat="1" applyFont="1" applyFill="1" applyBorder="1" applyAlignment="1">
      <alignment vertical="top" wrapText="1"/>
    </xf>
    <xf numFmtId="10" fontId="13" fillId="0" borderId="36" xfId="0" applyNumberFormat="1" applyFont="1" applyFill="1" applyBorder="1" applyAlignment="1">
      <alignment vertical="top" wrapText="1"/>
    </xf>
    <xf numFmtId="165" fontId="15" fillId="0" borderId="37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vertical="top" wrapText="1"/>
    </xf>
    <xf numFmtId="172" fontId="10" fillId="3" borderId="9" xfId="0" applyNumberFormat="1" applyFont="1" applyFill="1" applyBorder="1" applyAlignment="1">
      <alignment vertical="top" wrapText="1"/>
    </xf>
    <xf numFmtId="172" fontId="10" fillId="3" borderId="9" xfId="0" applyNumberFormat="1" applyFont="1" applyFill="1" applyBorder="1" applyAlignment="1">
      <alignment horizontal="right" vertical="top" wrapText="1"/>
    </xf>
    <xf numFmtId="172" fontId="14" fillId="3" borderId="9" xfId="0" applyNumberFormat="1" applyFont="1" applyFill="1" applyBorder="1" applyAlignment="1">
      <alignment vertical="top" wrapText="1"/>
    </xf>
    <xf numFmtId="172" fontId="14" fillId="3" borderId="9" xfId="0" applyNumberFormat="1" applyFont="1" applyFill="1" applyBorder="1" applyAlignment="1">
      <alignment horizontal="right" vertical="top" wrapText="1"/>
    </xf>
    <xf numFmtId="0" fontId="13" fillId="3" borderId="9" xfId="0" applyFont="1" applyFill="1" applyBorder="1" applyAlignment="1">
      <alignment vertical="top" wrapText="1"/>
    </xf>
    <xf numFmtId="172" fontId="17" fillId="3" borderId="9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72" fontId="10" fillId="3" borderId="22" xfId="0" applyNumberFormat="1" applyFont="1" applyFill="1" applyBorder="1" applyAlignment="1">
      <alignment horizontal="right" vertical="top" wrapText="1"/>
    </xf>
    <xf numFmtId="172" fontId="10" fillId="3" borderId="1" xfId="0" applyNumberFormat="1" applyFont="1" applyFill="1" applyBorder="1" applyAlignment="1">
      <alignment horizontal="right" vertical="top" wrapText="1"/>
    </xf>
    <xf numFmtId="172" fontId="14" fillId="3" borderId="1" xfId="0" applyNumberFormat="1" applyFont="1" applyFill="1" applyBorder="1" applyAlignment="1">
      <alignment horizontal="right" vertical="top" wrapText="1"/>
    </xf>
    <xf numFmtId="172" fontId="14" fillId="3" borderId="1" xfId="0" applyNumberFormat="1" applyFont="1" applyFill="1" applyBorder="1" applyAlignment="1">
      <alignment vertical="top" wrapText="1"/>
    </xf>
    <xf numFmtId="172" fontId="14" fillId="3" borderId="23" xfId="0" applyNumberFormat="1" applyFont="1" applyFill="1" applyBorder="1" applyAlignment="1">
      <alignment horizontal="right" vertical="top" wrapText="1"/>
    </xf>
    <xf numFmtId="172" fontId="10" fillId="3" borderId="0" xfId="0" applyNumberFormat="1" applyFont="1" applyFill="1" applyAlignment="1">
      <alignment horizontal="center" vertical="top" wrapText="1"/>
    </xf>
    <xf numFmtId="172" fontId="10" fillId="3" borderId="22" xfId="0" applyNumberFormat="1" applyFont="1" applyFill="1" applyBorder="1" applyAlignment="1">
      <alignment vertical="top" wrapText="1"/>
    </xf>
    <xf numFmtId="0" fontId="17" fillId="3" borderId="9" xfId="0" applyFont="1" applyFill="1" applyBorder="1" applyAlignment="1">
      <alignment vertical="top" wrapText="1"/>
    </xf>
    <xf numFmtId="10" fontId="17" fillId="3" borderId="16" xfId="0" applyNumberFormat="1" applyFont="1" applyFill="1" applyBorder="1" applyAlignment="1">
      <alignment vertical="top" wrapText="1"/>
    </xf>
    <xf numFmtId="0" fontId="17" fillId="3" borderId="15" xfId="0" applyFont="1" applyFill="1" applyBorder="1" applyAlignment="1">
      <alignment vertical="top" wrapText="1"/>
    </xf>
    <xf numFmtId="170" fontId="15" fillId="0" borderId="15" xfId="0" applyNumberFormat="1" applyFont="1" applyFill="1" applyBorder="1" applyAlignment="1">
      <alignment horizontal="center" vertical="top" wrapText="1"/>
    </xf>
    <xf numFmtId="0" fontId="15" fillId="0" borderId="37" xfId="0" applyFont="1" applyFill="1" applyBorder="1" applyAlignment="1">
      <alignment horizontal="center" vertical="top" wrapText="1"/>
    </xf>
    <xf numFmtId="0" fontId="13" fillId="3" borderId="15" xfId="0" applyFont="1" applyFill="1" applyBorder="1" applyAlignment="1">
      <alignment vertical="top" wrapText="1"/>
    </xf>
    <xf numFmtId="0" fontId="13" fillId="3" borderId="38" xfId="0" applyFont="1" applyFill="1" applyBorder="1" applyAlignment="1">
      <alignment vertical="top" wrapText="1"/>
    </xf>
    <xf numFmtId="0" fontId="13" fillId="3" borderId="17" xfId="0" applyFont="1" applyFill="1" applyBorder="1" applyAlignment="1">
      <alignment vertical="top" wrapText="1"/>
    </xf>
    <xf numFmtId="172" fontId="10" fillId="3" borderId="10" xfId="0" applyNumberFormat="1" applyFont="1" applyFill="1" applyBorder="1" applyAlignment="1">
      <alignment vertical="top" wrapText="1"/>
    </xf>
    <xf numFmtId="172" fontId="10" fillId="3" borderId="15" xfId="0" applyNumberFormat="1" applyFont="1" applyFill="1" applyBorder="1" applyAlignment="1">
      <alignment vertical="top" wrapText="1"/>
    </xf>
    <xf numFmtId="172" fontId="14" fillId="3" borderId="16" xfId="0" applyNumberFormat="1" applyFont="1" applyFill="1" applyBorder="1" applyAlignment="1">
      <alignment horizontal="right" vertical="top" wrapText="1"/>
    </xf>
    <xf numFmtId="172" fontId="10" fillId="3" borderId="38" xfId="0" applyNumberFormat="1" applyFont="1" applyFill="1" applyBorder="1" applyAlignment="1">
      <alignment vertical="top" wrapText="1"/>
    </xf>
    <xf numFmtId="172" fontId="14" fillId="3" borderId="17" xfId="0" applyNumberFormat="1" applyFont="1" applyFill="1" applyBorder="1" applyAlignment="1">
      <alignment vertical="top" wrapText="1"/>
    </xf>
    <xf numFmtId="172" fontId="14" fillId="3" borderId="17" xfId="0" applyNumberFormat="1" applyFont="1" applyFill="1" applyBorder="1" applyAlignment="1">
      <alignment horizontal="right" vertical="top" wrapText="1"/>
    </xf>
    <xf numFmtId="172" fontId="14" fillId="3" borderId="18" xfId="0" applyNumberFormat="1" applyFont="1" applyFill="1" applyBorder="1" applyAlignment="1">
      <alignment horizontal="right" vertical="top" wrapText="1"/>
    </xf>
    <xf numFmtId="0" fontId="1" fillId="3" borderId="10" xfId="0" applyFont="1" applyFill="1" applyBorder="1" applyAlignment="1">
      <alignment vertical="top" wrapText="1"/>
    </xf>
    <xf numFmtId="172" fontId="10" fillId="3" borderId="11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horizontal="center" vertical="center" wrapText="1"/>
    </xf>
    <xf numFmtId="172" fontId="10" fillId="3" borderId="17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49" fontId="3" fillId="2" borderId="3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3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168" fontId="13" fillId="0" borderId="10" xfId="0" applyNumberFormat="1" applyFont="1" applyFill="1" applyBorder="1" applyAlignment="1">
      <alignment horizontal="center" vertical="center" wrapText="1"/>
    </xf>
    <xf numFmtId="168" fontId="13" fillId="0" borderId="25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37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43C9"/>
      <color rgb="FFFF99FF"/>
      <color rgb="FF008000"/>
      <color rgb="FFE6C84A"/>
      <color rgb="FF36D7E8"/>
      <color rgb="FF49E7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70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78" sqref="G78"/>
    </sheetView>
  </sheetViews>
  <sheetFormatPr defaultRowHeight="15" x14ac:dyDescent="0.25"/>
  <cols>
    <col min="1" max="1" width="36.7109375" style="23" customWidth="1"/>
    <col min="2" max="2" width="10.5703125" customWidth="1"/>
    <col min="3" max="4" width="9" customWidth="1"/>
    <col min="5" max="6" width="9.85546875" customWidth="1"/>
    <col min="7" max="16" width="9.28515625" customWidth="1"/>
    <col min="17" max="17" width="8.85546875" customWidth="1"/>
    <col min="18" max="18" width="9.140625" customWidth="1"/>
    <col min="19" max="21" width="9.42578125" customWidth="1"/>
    <col min="22" max="22" width="10.28515625" customWidth="1"/>
    <col min="23" max="23" width="9.28515625" customWidth="1"/>
    <col min="24" max="27" width="9.42578125" customWidth="1"/>
    <col min="28" max="28" width="8.85546875" customWidth="1"/>
    <col min="29" max="30" width="8.7109375" customWidth="1"/>
    <col min="31" max="31" width="8.140625" customWidth="1"/>
    <col min="32" max="32" width="8.5703125" customWidth="1"/>
    <col min="33" max="33" width="8.140625" customWidth="1"/>
    <col min="34" max="34" width="9.28515625" customWidth="1"/>
    <col min="35" max="36" width="8.5703125" customWidth="1"/>
    <col min="37" max="37" width="9.140625" customWidth="1"/>
    <col min="39" max="39" width="8.42578125" bestFit="1" customWidth="1"/>
    <col min="40" max="40" width="8.5703125" bestFit="1" customWidth="1"/>
    <col min="41" max="41" width="8.7109375" customWidth="1"/>
    <col min="42" max="44" width="7" customWidth="1"/>
    <col min="45" max="45" width="8.5703125" bestFit="1" customWidth="1"/>
  </cols>
  <sheetData>
    <row r="1" spans="1:45" s="6" customFormat="1" x14ac:dyDescent="0.25">
      <c r="A1" s="22"/>
      <c r="AI1" s="4"/>
      <c r="AL1" s="4" t="s">
        <v>187</v>
      </c>
      <c r="AS1" s="4"/>
    </row>
    <row r="2" spans="1:45" s="6" customFormat="1" x14ac:dyDescent="0.25">
      <c r="A2" s="22"/>
    </row>
    <row r="3" spans="1:45" s="7" customFormat="1" ht="11.25" customHeight="1" x14ac:dyDescent="0.25">
      <c r="A3" s="313" t="s">
        <v>0</v>
      </c>
      <c r="B3" s="314" t="s">
        <v>1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/>
      <c r="Y3" s="317"/>
      <c r="Z3" s="317"/>
      <c r="AA3" s="317"/>
      <c r="AB3" s="317"/>
      <c r="AC3" s="317"/>
      <c r="AD3" s="317"/>
      <c r="AE3" s="317"/>
      <c r="AF3" s="317"/>
      <c r="AG3" s="317"/>
      <c r="AH3" s="317"/>
      <c r="AI3" s="317"/>
      <c r="AJ3" s="317"/>
      <c r="AK3" s="317"/>
      <c r="AL3" s="318"/>
    </row>
    <row r="4" spans="1:45" s="7" customFormat="1" ht="22.5" customHeight="1" x14ac:dyDescent="0.25">
      <c r="A4" s="314"/>
      <c r="B4" s="325" t="s">
        <v>20</v>
      </c>
      <c r="C4" s="319" t="s">
        <v>19</v>
      </c>
      <c r="D4" s="320"/>
      <c r="E4" s="320"/>
      <c r="F4" s="320"/>
      <c r="G4" s="320"/>
      <c r="H4" s="320"/>
      <c r="I4" s="320"/>
      <c r="J4" s="320"/>
      <c r="K4" s="320"/>
      <c r="L4" s="320"/>
      <c r="M4" s="321"/>
      <c r="N4" s="308" t="s">
        <v>147</v>
      </c>
      <c r="O4" s="310" t="s">
        <v>166</v>
      </c>
      <c r="P4" s="311"/>
      <c r="Q4" s="319" t="s">
        <v>9</v>
      </c>
      <c r="R4" s="320"/>
      <c r="S4" s="320"/>
      <c r="T4" s="320"/>
      <c r="U4" s="320"/>
      <c r="V4" s="320"/>
      <c r="W4" s="320"/>
      <c r="X4" s="320"/>
      <c r="Y4" s="320"/>
      <c r="Z4" s="320"/>
      <c r="AA4" s="321"/>
      <c r="AB4" s="319" t="s">
        <v>10</v>
      </c>
      <c r="AC4" s="320"/>
      <c r="AD4" s="320"/>
      <c r="AE4" s="320"/>
      <c r="AF4" s="320"/>
      <c r="AG4" s="320"/>
      <c r="AH4" s="320"/>
      <c r="AI4" s="320"/>
      <c r="AJ4" s="320"/>
      <c r="AK4" s="320"/>
      <c r="AL4" s="321"/>
    </row>
    <row r="5" spans="1:45" s="7" customFormat="1" ht="11.25" customHeight="1" x14ac:dyDescent="0.25">
      <c r="A5" s="314"/>
      <c r="B5" s="313"/>
      <c r="C5" s="322"/>
      <c r="D5" s="323"/>
      <c r="E5" s="323"/>
      <c r="F5" s="323"/>
      <c r="G5" s="323"/>
      <c r="H5" s="323"/>
      <c r="I5" s="323"/>
      <c r="J5" s="323"/>
      <c r="K5" s="323"/>
      <c r="L5" s="323"/>
      <c r="M5" s="324"/>
      <c r="N5" s="309"/>
      <c r="O5" s="147" t="s">
        <v>164</v>
      </c>
      <c r="P5" s="147" t="s">
        <v>165</v>
      </c>
      <c r="Q5" s="322"/>
      <c r="R5" s="323"/>
      <c r="S5" s="323"/>
      <c r="T5" s="323"/>
      <c r="U5" s="323"/>
      <c r="V5" s="323"/>
      <c r="W5" s="323"/>
      <c r="X5" s="323"/>
      <c r="Y5" s="323"/>
      <c r="Z5" s="323"/>
      <c r="AA5" s="324"/>
      <c r="AB5" s="322"/>
      <c r="AC5" s="323"/>
      <c r="AD5" s="323"/>
      <c r="AE5" s="323"/>
      <c r="AF5" s="323"/>
      <c r="AG5" s="323"/>
      <c r="AH5" s="323"/>
      <c r="AI5" s="323"/>
      <c r="AJ5" s="323"/>
      <c r="AK5" s="323"/>
      <c r="AL5" s="324"/>
    </row>
    <row r="6" spans="1:45" s="7" customFormat="1" ht="11.25" x14ac:dyDescent="0.25">
      <c r="A6" s="314"/>
      <c r="B6" s="313"/>
      <c r="C6" s="25" t="s">
        <v>17</v>
      </c>
      <c r="D6" s="21" t="s">
        <v>18</v>
      </c>
      <c r="E6" s="21" t="s">
        <v>11</v>
      </c>
      <c r="F6" s="21" t="s">
        <v>12</v>
      </c>
      <c r="G6" s="21" t="s">
        <v>13</v>
      </c>
      <c r="H6" s="21" t="s">
        <v>14</v>
      </c>
      <c r="I6" s="21" t="s">
        <v>23</v>
      </c>
      <c r="J6" s="21" t="s">
        <v>43</v>
      </c>
      <c r="K6" s="21" t="s">
        <v>34</v>
      </c>
      <c r="L6" s="21" t="s">
        <v>40</v>
      </c>
      <c r="M6" s="21" t="s">
        <v>41</v>
      </c>
      <c r="N6" s="314" t="s">
        <v>25</v>
      </c>
      <c r="O6" s="317"/>
      <c r="P6" s="318"/>
      <c r="Q6" s="26" t="s">
        <v>6</v>
      </c>
      <c r="R6" s="19" t="s">
        <v>7</v>
      </c>
      <c r="S6" s="19" t="s">
        <v>15</v>
      </c>
      <c r="T6" s="19" t="s">
        <v>16</v>
      </c>
      <c r="U6" s="19" t="s">
        <v>24</v>
      </c>
      <c r="V6" s="19" t="s">
        <v>26</v>
      </c>
      <c r="W6" s="19" t="s">
        <v>39</v>
      </c>
      <c r="X6" s="19" t="s">
        <v>44</v>
      </c>
      <c r="Y6" s="20" t="s">
        <v>45</v>
      </c>
      <c r="Z6" s="25" t="s">
        <v>62</v>
      </c>
      <c r="AA6" s="116" t="s">
        <v>163</v>
      </c>
      <c r="AB6" s="19" t="s">
        <v>6</v>
      </c>
      <c r="AC6" s="19" t="s">
        <v>7</v>
      </c>
      <c r="AD6" s="19" t="s">
        <v>15</v>
      </c>
      <c r="AE6" s="19" t="s">
        <v>16</v>
      </c>
      <c r="AF6" s="5">
        <v>2018</v>
      </c>
      <c r="AG6" s="5">
        <v>2019</v>
      </c>
      <c r="AH6" s="19" t="s">
        <v>39</v>
      </c>
      <c r="AI6" s="19" t="s">
        <v>44</v>
      </c>
      <c r="AJ6" s="20" t="s">
        <v>45</v>
      </c>
      <c r="AK6" s="25" t="s">
        <v>62</v>
      </c>
      <c r="AL6" s="5">
        <v>2024</v>
      </c>
    </row>
    <row r="7" spans="1:45" s="124" customFormat="1" ht="12.75" x14ac:dyDescent="0.25">
      <c r="A7" s="312" t="s">
        <v>51</v>
      </c>
      <c r="B7" s="27" t="s">
        <v>2</v>
      </c>
      <c r="C7" s="119" t="s">
        <v>4</v>
      </c>
      <c r="D7" s="120">
        <v>50289</v>
      </c>
      <c r="E7" s="120">
        <v>45937</v>
      </c>
      <c r="F7" s="120">
        <v>46530</v>
      </c>
      <c r="G7" s="121">
        <v>48240</v>
      </c>
      <c r="H7" s="121">
        <v>49857</v>
      </c>
      <c r="I7" s="121">
        <v>50096</v>
      </c>
      <c r="J7" s="121">
        <v>50074</v>
      </c>
      <c r="K7" s="121">
        <v>49864</v>
      </c>
      <c r="L7" s="121">
        <v>49528</v>
      </c>
      <c r="M7" s="121">
        <v>49510</v>
      </c>
      <c r="N7" s="121">
        <v>42664</v>
      </c>
      <c r="O7" s="148">
        <v>50006</v>
      </c>
      <c r="P7" s="148">
        <v>49402</v>
      </c>
      <c r="Q7" s="121">
        <f>N7-C7</f>
        <v>41914</v>
      </c>
      <c r="R7" s="121">
        <f>N7-D7</f>
        <v>-7625</v>
      </c>
      <c r="S7" s="121">
        <f>N7-E7</f>
        <v>-3273</v>
      </c>
      <c r="T7" s="121">
        <f>N7-F7</f>
        <v>-3866</v>
      </c>
      <c r="U7" s="121">
        <f>N7-G7</f>
        <v>-5576</v>
      </c>
      <c r="V7" s="121">
        <f>N7-H7</f>
        <v>-7193</v>
      </c>
      <c r="W7" s="121">
        <f>N7-I7</f>
        <v>-7432</v>
      </c>
      <c r="X7" s="121">
        <f>N7-J7</f>
        <v>-7410</v>
      </c>
      <c r="Y7" s="121">
        <f>N7-K7</f>
        <v>-7200</v>
      </c>
      <c r="Z7" s="121">
        <f>N7-L7</f>
        <v>-6864</v>
      </c>
      <c r="AA7" s="121">
        <f>N7-M7</f>
        <v>-6846</v>
      </c>
      <c r="AB7" s="123">
        <f t="shared" ref="AB7:AL7" si="0">Q7/C7</f>
        <v>55.885333333333335</v>
      </c>
      <c r="AC7" s="123">
        <f t="shared" si="0"/>
        <v>-0.15162361550239614</v>
      </c>
      <c r="AD7" s="123">
        <f t="shared" si="0"/>
        <v>-7.1249755099375228E-2</v>
      </c>
      <c r="AE7" s="123">
        <f t="shared" si="0"/>
        <v>-8.3086180958521383E-2</v>
      </c>
      <c r="AF7" s="123">
        <f t="shared" si="0"/>
        <v>-0.11558872305140962</v>
      </c>
      <c r="AG7" s="123">
        <f t="shared" si="0"/>
        <v>-0.14427261969232003</v>
      </c>
      <c r="AH7" s="123">
        <f t="shared" si="0"/>
        <v>-0.1483551580964548</v>
      </c>
      <c r="AI7" s="123">
        <f t="shared" si="0"/>
        <v>-0.14798098813755642</v>
      </c>
      <c r="AJ7" s="123">
        <f t="shared" si="0"/>
        <v>-0.14439274827530885</v>
      </c>
      <c r="AK7" s="123">
        <f t="shared" si="0"/>
        <v>-0.13858827329995155</v>
      </c>
      <c r="AL7" s="123">
        <f t="shared" si="0"/>
        <v>-0.13827509594021409</v>
      </c>
    </row>
    <row r="8" spans="1:45" s="124" customFormat="1" ht="14.25" customHeight="1" x14ac:dyDescent="0.25">
      <c r="A8" s="312"/>
      <c r="B8" s="27" t="s">
        <v>3</v>
      </c>
      <c r="C8" s="119">
        <v>413764</v>
      </c>
      <c r="D8" s="120">
        <v>374956</v>
      </c>
      <c r="E8" s="120">
        <v>354320</v>
      </c>
      <c r="F8" s="120">
        <v>352358</v>
      </c>
      <c r="G8" s="121">
        <v>348632</v>
      </c>
      <c r="H8" s="121">
        <v>346093</v>
      </c>
      <c r="I8" s="121">
        <v>329994</v>
      </c>
      <c r="J8" s="121">
        <v>351659</v>
      </c>
      <c r="K8" s="121">
        <v>319290</v>
      </c>
      <c r="L8" s="121">
        <v>311916</v>
      </c>
      <c r="M8" s="121">
        <v>306396</v>
      </c>
      <c r="N8" s="121">
        <v>301745</v>
      </c>
      <c r="O8" s="148">
        <v>301745</v>
      </c>
      <c r="P8" s="148">
        <v>301745</v>
      </c>
      <c r="Q8" s="121">
        <f t="shared" ref="Q8:Q52" si="1">N8-C8</f>
        <v>-112019</v>
      </c>
      <c r="R8" s="121">
        <f t="shared" ref="R8:R52" si="2">N8-D8</f>
        <v>-73211</v>
      </c>
      <c r="S8" s="121">
        <f t="shared" ref="S8:S52" si="3">N8-E8</f>
        <v>-52575</v>
      </c>
      <c r="T8" s="121">
        <f t="shared" ref="T8:T52" si="4">N8-F8</f>
        <v>-50613</v>
      </c>
      <c r="U8" s="121">
        <f t="shared" ref="U8:U52" si="5">N8-G8</f>
        <v>-46887</v>
      </c>
      <c r="V8" s="121">
        <f t="shared" ref="V8:V52" si="6">N8-H8</f>
        <v>-44348</v>
      </c>
      <c r="W8" s="121">
        <f t="shared" ref="W8:W64" si="7">N8-I8</f>
        <v>-28249</v>
      </c>
      <c r="X8" s="121">
        <f t="shared" ref="X8:X64" si="8">N8-J8</f>
        <v>-49914</v>
      </c>
      <c r="Y8" s="121">
        <f t="shared" ref="Y8:Y64" si="9">N8-K8</f>
        <v>-17545</v>
      </c>
      <c r="Z8" s="121">
        <f>N8-L8</f>
        <v>-10171</v>
      </c>
      <c r="AA8" s="121">
        <f>N8-M8</f>
        <v>-4651</v>
      </c>
      <c r="AB8" s="123">
        <f t="shared" ref="AB8" si="10">Q8/C8</f>
        <v>-0.27073162479094365</v>
      </c>
      <c r="AC8" s="123">
        <f t="shared" ref="AC8" si="11">R8/D8</f>
        <v>-0.19525224292983709</v>
      </c>
      <c r="AD8" s="123">
        <f t="shared" ref="AD8" si="12">S8/E8</f>
        <v>-0.1483828177918266</v>
      </c>
      <c r="AE8" s="123">
        <f t="shared" ref="AE8" si="13">T8/F8</f>
        <v>-0.14364084255217704</v>
      </c>
      <c r="AF8" s="123">
        <f t="shared" ref="AF8" si="14">U8/G8</f>
        <v>-0.13448851511048901</v>
      </c>
      <c r="AG8" s="123">
        <f t="shared" ref="AG8" si="15">V8/H8</f>
        <v>-0.12813896842756137</v>
      </c>
      <c r="AH8" s="123">
        <f t="shared" ref="AH8" si="16">W8/I8</f>
        <v>-8.560458675006212E-2</v>
      </c>
      <c r="AI8" s="123">
        <f t="shared" ref="AI8" si="17">X8/J8</f>
        <v>-0.14193863942057505</v>
      </c>
      <c r="AJ8" s="123">
        <f t="shared" ref="AJ8" si="18">Y8/K8</f>
        <v>-5.4950045413260672E-2</v>
      </c>
      <c r="AK8" s="123">
        <f>Z8/L8</f>
        <v>-3.2608138088459714E-2</v>
      </c>
      <c r="AL8" s="123">
        <f>AA8/M8</f>
        <v>-1.5179702084883614E-2</v>
      </c>
    </row>
    <row r="9" spans="1:45" s="124" customFormat="1" ht="12.75" x14ac:dyDescent="0.25">
      <c r="A9" s="2" t="s">
        <v>22</v>
      </c>
      <c r="B9" s="27"/>
      <c r="C9" s="119"/>
      <c r="D9" s="120"/>
      <c r="E9" s="120"/>
      <c r="F9" s="120"/>
      <c r="G9" s="120"/>
      <c r="H9" s="121"/>
      <c r="I9" s="121"/>
      <c r="J9" s="121"/>
      <c r="K9" s="121"/>
      <c r="L9" s="121"/>
      <c r="M9" s="121"/>
      <c r="N9" s="121"/>
      <c r="O9" s="148"/>
      <c r="P9" s="148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33"/>
    </row>
    <row r="10" spans="1:45" s="124" customFormat="1" ht="13.5" thickBot="1" x14ac:dyDescent="0.3">
      <c r="A10" s="315" t="s">
        <v>52</v>
      </c>
      <c r="B10" s="27" t="s">
        <v>2</v>
      </c>
      <c r="C10" s="119">
        <v>507926</v>
      </c>
      <c r="D10" s="120">
        <v>562030</v>
      </c>
      <c r="E10" s="120">
        <v>531306</v>
      </c>
      <c r="F10" s="120">
        <v>523897</v>
      </c>
      <c r="G10" s="121">
        <v>546259</v>
      </c>
      <c r="H10" s="121" t="s">
        <v>21</v>
      </c>
      <c r="I10" s="121">
        <v>714614</v>
      </c>
      <c r="J10" s="121">
        <v>530233</v>
      </c>
      <c r="K10" s="121">
        <v>531489</v>
      </c>
      <c r="L10" s="121">
        <v>706607</v>
      </c>
      <c r="M10" s="121">
        <v>691324</v>
      </c>
      <c r="N10" s="128">
        <v>599137</v>
      </c>
      <c r="O10" s="149">
        <v>680359</v>
      </c>
      <c r="P10" s="149">
        <v>672242</v>
      </c>
      <c r="Q10" s="121">
        <f t="shared" si="1"/>
        <v>91211</v>
      </c>
      <c r="R10" s="121">
        <f t="shared" si="2"/>
        <v>37107</v>
      </c>
      <c r="S10" s="121">
        <f t="shared" si="3"/>
        <v>67831</v>
      </c>
      <c r="T10" s="121">
        <f t="shared" si="4"/>
        <v>75240</v>
      </c>
      <c r="U10" s="121">
        <f t="shared" si="5"/>
        <v>52878</v>
      </c>
      <c r="V10" s="121" t="s">
        <v>21</v>
      </c>
      <c r="W10" s="121">
        <f t="shared" si="7"/>
        <v>-115477</v>
      </c>
      <c r="X10" s="121">
        <f t="shared" si="8"/>
        <v>68904</v>
      </c>
      <c r="Y10" s="121">
        <f t="shared" si="9"/>
        <v>67648</v>
      </c>
      <c r="Z10" s="121">
        <f t="shared" ref="Z10:Z12" si="19">N10-L10</f>
        <v>-107470</v>
      </c>
      <c r="AA10" s="121">
        <f>N10-M10</f>
        <v>-92187</v>
      </c>
      <c r="AB10" s="123">
        <f t="shared" ref="AB10" si="20">Q10/C10</f>
        <v>0.17957537121549202</v>
      </c>
      <c r="AC10" s="123">
        <f t="shared" ref="AC10" si="21">R10/D10</f>
        <v>6.6023166023166019E-2</v>
      </c>
      <c r="AD10" s="123">
        <f t="shared" ref="AD10" si="22">S10/E10</f>
        <v>0.12766842459900699</v>
      </c>
      <c r="AE10" s="123">
        <f t="shared" ref="AE10" si="23">T10/F10</f>
        <v>0.14361601612530708</v>
      </c>
      <c r="AF10" s="123">
        <f t="shared" ref="AF10" si="24">U10/G10</f>
        <v>9.6800235785588884E-2</v>
      </c>
      <c r="AG10" s="123"/>
      <c r="AH10" s="123">
        <f t="shared" ref="AH10" si="25">W10/I10</f>
        <v>-0.16159353161287071</v>
      </c>
      <c r="AI10" s="123">
        <f t="shared" ref="AI10" si="26">X10/J10</f>
        <v>0.12995041802377447</v>
      </c>
      <c r="AJ10" s="123">
        <f t="shared" ref="AJ10" si="27">Y10/K10</f>
        <v>0.12728015067103929</v>
      </c>
      <c r="AK10" s="123">
        <f t="shared" ref="AK10:AK12" si="28">Z10/L10</f>
        <v>-0.15209303049644285</v>
      </c>
      <c r="AL10" s="123">
        <f>AA10/M10</f>
        <v>-0.13334847336415342</v>
      </c>
    </row>
    <row r="11" spans="1:45" s="124" customFormat="1" ht="14.25" thickBot="1" x14ac:dyDescent="0.3">
      <c r="A11" s="315"/>
      <c r="B11" s="27" t="s">
        <v>3</v>
      </c>
      <c r="C11" s="119">
        <v>3258598</v>
      </c>
      <c r="D11" s="120">
        <v>2711944</v>
      </c>
      <c r="E11" s="120">
        <v>2775503</v>
      </c>
      <c r="F11" s="120">
        <v>2760141</v>
      </c>
      <c r="G11" s="121">
        <v>2730949</v>
      </c>
      <c r="H11" s="121" t="s">
        <v>21</v>
      </c>
      <c r="I11" s="121">
        <v>2970292</v>
      </c>
      <c r="J11" s="121">
        <v>3278181</v>
      </c>
      <c r="K11" s="121">
        <v>3282721</v>
      </c>
      <c r="L11" s="121">
        <v>2936599</v>
      </c>
      <c r="M11" s="129">
        <v>2993454</v>
      </c>
      <c r="N11" s="138" t="s">
        <v>21</v>
      </c>
      <c r="O11" s="150"/>
      <c r="P11" s="151"/>
      <c r="Q11" s="134" t="s">
        <v>21</v>
      </c>
      <c r="R11" s="132" t="s">
        <v>21</v>
      </c>
      <c r="S11" s="132" t="s">
        <v>21</v>
      </c>
      <c r="T11" s="132" t="s">
        <v>21</v>
      </c>
      <c r="U11" s="132" t="s">
        <v>21</v>
      </c>
      <c r="V11" s="132" t="s">
        <v>21</v>
      </c>
      <c r="W11" s="132" t="s">
        <v>21</v>
      </c>
      <c r="X11" s="132" t="s">
        <v>21</v>
      </c>
      <c r="Y11" s="132" t="s">
        <v>21</v>
      </c>
      <c r="Z11" s="132" t="s">
        <v>21</v>
      </c>
      <c r="AA11" s="132" t="s">
        <v>21</v>
      </c>
      <c r="AB11" s="132" t="s">
        <v>21</v>
      </c>
      <c r="AC11" s="132" t="s">
        <v>21</v>
      </c>
      <c r="AD11" s="132" t="s">
        <v>21</v>
      </c>
      <c r="AE11" s="132" t="s">
        <v>21</v>
      </c>
      <c r="AF11" s="132" t="s">
        <v>21</v>
      </c>
      <c r="AG11" s="132" t="s">
        <v>21</v>
      </c>
      <c r="AH11" s="132" t="s">
        <v>21</v>
      </c>
      <c r="AI11" s="132" t="s">
        <v>21</v>
      </c>
      <c r="AJ11" s="132" t="s">
        <v>21</v>
      </c>
      <c r="AK11" s="132" t="s">
        <v>21</v>
      </c>
      <c r="AL11" s="132" t="s">
        <v>21</v>
      </c>
    </row>
    <row r="12" spans="1:45" s="124" customFormat="1" ht="25.5" x14ac:dyDescent="0.25">
      <c r="A12" s="114" t="s">
        <v>63</v>
      </c>
      <c r="B12" s="27" t="s">
        <v>2</v>
      </c>
      <c r="C12" s="119" t="s">
        <v>21</v>
      </c>
      <c r="D12" s="119" t="s">
        <v>21</v>
      </c>
      <c r="E12" s="119" t="s">
        <v>21</v>
      </c>
      <c r="F12" s="119" t="s">
        <v>21</v>
      </c>
      <c r="G12" s="119" t="s">
        <v>21</v>
      </c>
      <c r="H12" s="119" t="s">
        <v>21</v>
      </c>
      <c r="I12" s="119" t="s">
        <v>21</v>
      </c>
      <c r="J12" s="119" t="s">
        <v>21</v>
      </c>
      <c r="K12" s="119" t="s">
        <v>21</v>
      </c>
      <c r="L12" s="121">
        <v>11900</v>
      </c>
      <c r="M12" s="121">
        <v>10400</v>
      </c>
      <c r="N12" s="130">
        <v>9514</v>
      </c>
      <c r="O12" s="152">
        <v>10400</v>
      </c>
      <c r="P12" s="152">
        <v>10400</v>
      </c>
      <c r="Q12" s="134" t="s">
        <v>21</v>
      </c>
      <c r="R12" s="134" t="s">
        <v>21</v>
      </c>
      <c r="S12" s="134" t="s">
        <v>21</v>
      </c>
      <c r="T12" s="134" t="s">
        <v>21</v>
      </c>
      <c r="U12" s="134" t="s">
        <v>21</v>
      </c>
      <c r="V12" s="134" t="s">
        <v>21</v>
      </c>
      <c r="W12" s="134" t="s">
        <v>21</v>
      </c>
      <c r="X12" s="134" t="s">
        <v>21</v>
      </c>
      <c r="Y12" s="134" t="s">
        <v>21</v>
      </c>
      <c r="Z12" s="121">
        <f t="shared" si="19"/>
        <v>-2386</v>
      </c>
      <c r="AA12" s="121">
        <f>N12-M12</f>
        <v>-886</v>
      </c>
      <c r="AB12" s="132" t="s">
        <v>21</v>
      </c>
      <c r="AC12" s="132" t="s">
        <v>21</v>
      </c>
      <c r="AD12" s="132" t="s">
        <v>21</v>
      </c>
      <c r="AE12" s="132" t="s">
        <v>21</v>
      </c>
      <c r="AF12" s="132" t="s">
        <v>21</v>
      </c>
      <c r="AG12" s="132" t="s">
        <v>21</v>
      </c>
      <c r="AH12" s="132" t="s">
        <v>21</v>
      </c>
      <c r="AI12" s="132" t="s">
        <v>21</v>
      </c>
      <c r="AJ12" s="132" t="s">
        <v>21</v>
      </c>
      <c r="AK12" s="123">
        <f t="shared" si="28"/>
        <v>-0.20050420168067226</v>
      </c>
      <c r="AL12" s="123">
        <f>AA12/M12</f>
        <v>-8.5192307692307692E-2</v>
      </c>
    </row>
    <row r="13" spans="1:45" s="124" customFormat="1" ht="12.75" x14ac:dyDescent="0.25">
      <c r="A13" s="316" t="s">
        <v>53</v>
      </c>
      <c r="B13" s="27" t="s">
        <v>2</v>
      </c>
      <c r="C13" s="119" t="s">
        <v>21</v>
      </c>
      <c r="D13" s="119" t="s">
        <v>21</v>
      </c>
      <c r="E13" s="119" t="s">
        <v>21</v>
      </c>
      <c r="F13" s="119" t="s">
        <v>21</v>
      </c>
      <c r="G13" s="119" t="s">
        <v>21</v>
      </c>
      <c r="H13" s="121">
        <v>507149</v>
      </c>
      <c r="I13" s="119">
        <v>528580</v>
      </c>
      <c r="J13" s="119" t="s">
        <v>21</v>
      </c>
      <c r="K13" s="119" t="s">
        <v>21</v>
      </c>
      <c r="L13" s="119" t="s">
        <v>21</v>
      </c>
      <c r="M13" s="119" t="s">
        <v>21</v>
      </c>
      <c r="N13" s="119" t="s">
        <v>21</v>
      </c>
      <c r="O13" s="153"/>
      <c r="P13" s="15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33"/>
    </row>
    <row r="14" spans="1:45" s="124" customFormat="1" ht="12.75" x14ac:dyDescent="0.25">
      <c r="A14" s="316"/>
      <c r="B14" s="27" t="s">
        <v>3</v>
      </c>
      <c r="C14" s="119" t="s">
        <v>21</v>
      </c>
      <c r="D14" s="119" t="s">
        <v>21</v>
      </c>
      <c r="E14" s="119" t="s">
        <v>21</v>
      </c>
      <c r="F14" s="119" t="s">
        <v>21</v>
      </c>
      <c r="G14" s="119" t="s">
        <v>21</v>
      </c>
      <c r="H14" s="121">
        <v>3322492</v>
      </c>
      <c r="I14" s="119">
        <v>2839659</v>
      </c>
      <c r="J14" s="119" t="s">
        <v>21</v>
      </c>
      <c r="K14" s="119" t="s">
        <v>21</v>
      </c>
      <c r="L14" s="119" t="s">
        <v>21</v>
      </c>
      <c r="M14" s="119" t="s">
        <v>21</v>
      </c>
      <c r="N14" s="119" t="s">
        <v>21</v>
      </c>
      <c r="O14" s="153"/>
      <c r="P14" s="15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33"/>
    </row>
    <row r="15" spans="1:45" s="124" customFormat="1" ht="12.75" x14ac:dyDescent="0.25">
      <c r="A15" s="125" t="s">
        <v>54</v>
      </c>
      <c r="B15" s="27" t="s">
        <v>3</v>
      </c>
      <c r="C15" s="119" t="s">
        <v>21</v>
      </c>
      <c r="D15" s="119" t="s">
        <v>21</v>
      </c>
      <c r="E15" s="119" t="s">
        <v>21</v>
      </c>
      <c r="F15" s="119" t="s">
        <v>21</v>
      </c>
      <c r="G15" s="119" t="s">
        <v>21</v>
      </c>
      <c r="H15" s="119" t="s">
        <v>21</v>
      </c>
      <c r="I15" s="119" t="s">
        <v>21</v>
      </c>
      <c r="J15" s="119">
        <v>2774706</v>
      </c>
      <c r="K15" s="119">
        <v>2693686</v>
      </c>
      <c r="L15" s="119">
        <v>2294479</v>
      </c>
      <c r="M15" s="119">
        <v>2253874</v>
      </c>
      <c r="N15" s="119">
        <v>2786984</v>
      </c>
      <c r="O15" s="154">
        <f>N15</f>
        <v>2786984</v>
      </c>
      <c r="P15" s="154">
        <f>N15</f>
        <v>2786984</v>
      </c>
      <c r="Q15" s="134" t="s">
        <v>21</v>
      </c>
      <c r="R15" s="134" t="s">
        <v>21</v>
      </c>
      <c r="S15" s="134" t="s">
        <v>21</v>
      </c>
      <c r="T15" s="134" t="s">
        <v>21</v>
      </c>
      <c r="U15" s="134" t="s">
        <v>21</v>
      </c>
      <c r="V15" s="134" t="s">
        <v>21</v>
      </c>
      <c r="W15" s="134" t="s">
        <v>21</v>
      </c>
      <c r="X15" s="121">
        <f t="shared" si="8"/>
        <v>12278</v>
      </c>
      <c r="Y15" s="121">
        <f t="shared" si="9"/>
        <v>93298</v>
      </c>
      <c r="Z15" s="121">
        <f>N15-L15</f>
        <v>492505</v>
      </c>
      <c r="AA15" s="121">
        <f t="shared" ref="AA15:AA22" si="29">N15-M15</f>
        <v>533110</v>
      </c>
      <c r="AB15" s="132" t="s">
        <v>21</v>
      </c>
      <c r="AC15" s="132" t="s">
        <v>21</v>
      </c>
      <c r="AD15" s="132" t="s">
        <v>21</v>
      </c>
      <c r="AE15" s="132" t="s">
        <v>21</v>
      </c>
      <c r="AF15" s="132" t="s">
        <v>21</v>
      </c>
      <c r="AG15" s="132" t="s">
        <v>21</v>
      </c>
      <c r="AH15" s="132" t="s">
        <v>21</v>
      </c>
      <c r="AI15" s="123">
        <f t="shared" ref="AI15" si="30">X15/J15</f>
        <v>4.4249733124878815E-3</v>
      </c>
      <c r="AJ15" s="123">
        <f t="shared" ref="AJ15" si="31">Y15/K15</f>
        <v>3.4635811300945993E-2</v>
      </c>
      <c r="AK15" s="123">
        <f>Z15/L15</f>
        <v>0.21464785687731289</v>
      </c>
      <c r="AL15" s="123">
        <f t="shared" ref="AL15:AL64" si="32">AA15/M15</f>
        <v>0.23653052477645156</v>
      </c>
    </row>
    <row r="16" spans="1:45" s="124" customFormat="1" ht="38.25" x14ac:dyDescent="0.25">
      <c r="A16" s="125" t="s">
        <v>167</v>
      </c>
      <c r="B16" s="305" t="s">
        <v>2</v>
      </c>
      <c r="C16" s="119" t="s">
        <v>21</v>
      </c>
      <c r="D16" s="119" t="s">
        <v>21</v>
      </c>
      <c r="E16" s="119" t="s">
        <v>21</v>
      </c>
      <c r="F16" s="119" t="s">
        <v>21</v>
      </c>
      <c r="G16" s="119" t="s">
        <v>21</v>
      </c>
      <c r="H16" s="121">
        <v>5160</v>
      </c>
      <c r="I16" s="121">
        <v>8321</v>
      </c>
      <c r="J16" s="121">
        <v>16034</v>
      </c>
      <c r="K16" s="121">
        <v>21092</v>
      </c>
      <c r="L16" s="121">
        <v>21273</v>
      </c>
      <c r="M16" s="121">
        <v>28410</v>
      </c>
      <c r="N16" s="121">
        <v>19064</v>
      </c>
      <c r="O16" s="155">
        <v>20237</v>
      </c>
      <c r="P16" s="155">
        <v>19996</v>
      </c>
      <c r="Q16" s="134" t="s">
        <v>21</v>
      </c>
      <c r="R16" s="134" t="s">
        <v>21</v>
      </c>
      <c r="S16" s="134" t="s">
        <v>21</v>
      </c>
      <c r="T16" s="134" t="s">
        <v>21</v>
      </c>
      <c r="U16" s="134" t="s">
        <v>21</v>
      </c>
      <c r="V16" s="121">
        <f t="shared" si="6"/>
        <v>13904</v>
      </c>
      <c r="W16" s="121">
        <f t="shared" si="7"/>
        <v>10743</v>
      </c>
      <c r="X16" s="121">
        <f t="shared" si="8"/>
        <v>3030</v>
      </c>
      <c r="Y16" s="121">
        <f t="shared" si="9"/>
        <v>-2028</v>
      </c>
      <c r="Z16" s="121">
        <f t="shared" ref="Z16" si="33">N16-L16</f>
        <v>-2209</v>
      </c>
      <c r="AA16" s="121">
        <f t="shared" si="29"/>
        <v>-9346</v>
      </c>
      <c r="AB16" s="132" t="s">
        <v>21</v>
      </c>
      <c r="AC16" s="132" t="s">
        <v>21</v>
      </c>
      <c r="AD16" s="132" t="s">
        <v>21</v>
      </c>
      <c r="AE16" s="132" t="s">
        <v>21</v>
      </c>
      <c r="AF16" s="132" t="s">
        <v>21</v>
      </c>
      <c r="AG16" s="123">
        <f t="shared" ref="AG16:AJ17" si="34">V16/H16</f>
        <v>2.6945736434108527</v>
      </c>
      <c r="AH16" s="123">
        <f t="shared" si="34"/>
        <v>1.2910707847614469</v>
      </c>
      <c r="AI16" s="123">
        <f t="shared" si="34"/>
        <v>0.18897343145815143</v>
      </c>
      <c r="AJ16" s="123">
        <f t="shared" si="34"/>
        <v>-9.6150199127631328E-2</v>
      </c>
      <c r="AK16" s="123">
        <f>Z16/L16</f>
        <v>-0.10384054905278992</v>
      </c>
      <c r="AL16" s="123">
        <f t="shared" si="32"/>
        <v>-0.32896867300246391</v>
      </c>
    </row>
    <row r="17" spans="1:38" s="124" customFormat="1" ht="38.25" x14ac:dyDescent="0.25">
      <c r="A17" s="125" t="s">
        <v>27</v>
      </c>
      <c r="B17" s="306"/>
      <c r="C17" s="119" t="s">
        <v>21</v>
      </c>
      <c r="D17" s="119" t="s">
        <v>21</v>
      </c>
      <c r="E17" s="119" t="s">
        <v>21</v>
      </c>
      <c r="F17" s="119" t="s">
        <v>21</v>
      </c>
      <c r="G17" s="119" t="s">
        <v>21</v>
      </c>
      <c r="H17" s="121">
        <v>1000</v>
      </c>
      <c r="I17" s="121">
        <v>1468</v>
      </c>
      <c r="J17" s="121">
        <v>3408</v>
      </c>
      <c r="K17" s="121">
        <v>5708</v>
      </c>
      <c r="L17" s="121">
        <v>7411</v>
      </c>
      <c r="M17" s="121">
        <v>7576</v>
      </c>
      <c r="N17" s="121">
        <v>7053</v>
      </c>
      <c r="O17" s="155">
        <v>9807</v>
      </c>
      <c r="P17" s="155">
        <v>9690</v>
      </c>
      <c r="Q17" s="134" t="s">
        <v>21</v>
      </c>
      <c r="R17" s="134" t="s">
        <v>21</v>
      </c>
      <c r="S17" s="134" t="s">
        <v>21</v>
      </c>
      <c r="T17" s="134" t="s">
        <v>21</v>
      </c>
      <c r="U17" s="134" t="s">
        <v>21</v>
      </c>
      <c r="V17" s="121">
        <f t="shared" si="6"/>
        <v>6053</v>
      </c>
      <c r="W17" s="121">
        <f t="shared" si="7"/>
        <v>5585</v>
      </c>
      <c r="X17" s="121">
        <f t="shared" si="8"/>
        <v>3645</v>
      </c>
      <c r="Y17" s="121">
        <f t="shared" si="9"/>
        <v>1345</v>
      </c>
      <c r="Z17" s="121">
        <f>N17-L17</f>
        <v>-358</v>
      </c>
      <c r="AA17" s="121">
        <f t="shared" si="29"/>
        <v>-523</v>
      </c>
      <c r="AB17" s="132" t="s">
        <v>21</v>
      </c>
      <c r="AC17" s="132" t="s">
        <v>21</v>
      </c>
      <c r="AD17" s="132" t="s">
        <v>21</v>
      </c>
      <c r="AE17" s="132" t="s">
        <v>21</v>
      </c>
      <c r="AF17" s="132" t="s">
        <v>21</v>
      </c>
      <c r="AG17" s="123">
        <f t="shared" si="34"/>
        <v>6.0529999999999999</v>
      </c>
      <c r="AH17" s="123">
        <f t="shared" si="34"/>
        <v>3.8044959128065394</v>
      </c>
      <c r="AI17" s="123">
        <f t="shared" si="34"/>
        <v>1.0695422535211268</v>
      </c>
      <c r="AJ17" s="123">
        <f t="shared" si="34"/>
        <v>0.23563419761737911</v>
      </c>
      <c r="AK17" s="123">
        <f>Z17/L17</f>
        <v>-4.8306571312913237E-2</v>
      </c>
      <c r="AL17" s="123">
        <f t="shared" si="32"/>
        <v>-6.9033790918690607E-2</v>
      </c>
    </row>
    <row r="18" spans="1:38" s="124" customFormat="1" ht="12.75" x14ac:dyDescent="0.25">
      <c r="A18" s="125" t="s">
        <v>148</v>
      </c>
      <c r="B18" s="306"/>
      <c r="C18" s="119" t="s">
        <v>21</v>
      </c>
      <c r="D18" s="119" t="s">
        <v>21</v>
      </c>
      <c r="E18" s="119" t="s">
        <v>21</v>
      </c>
      <c r="F18" s="119" t="s">
        <v>21</v>
      </c>
      <c r="G18" s="119" t="s">
        <v>21</v>
      </c>
      <c r="H18" s="119" t="s">
        <v>21</v>
      </c>
      <c r="I18" s="119" t="s">
        <v>21</v>
      </c>
      <c r="J18" s="119" t="s">
        <v>21</v>
      </c>
      <c r="K18" s="119" t="s">
        <v>21</v>
      </c>
      <c r="L18" s="119" t="s">
        <v>21</v>
      </c>
      <c r="M18" s="119">
        <v>1636</v>
      </c>
      <c r="N18" s="119">
        <v>1581</v>
      </c>
      <c r="O18" s="153">
        <v>1636</v>
      </c>
      <c r="P18" s="153">
        <v>1636</v>
      </c>
      <c r="Q18" s="119" t="s">
        <v>21</v>
      </c>
      <c r="R18" s="119" t="s">
        <v>21</v>
      </c>
      <c r="S18" s="119" t="s">
        <v>21</v>
      </c>
      <c r="T18" s="119" t="s">
        <v>21</v>
      </c>
      <c r="U18" s="119" t="s">
        <v>21</v>
      </c>
      <c r="V18" s="119" t="s">
        <v>21</v>
      </c>
      <c r="W18" s="119" t="s">
        <v>21</v>
      </c>
      <c r="X18" s="119" t="s">
        <v>21</v>
      </c>
      <c r="Y18" s="119" t="s">
        <v>21</v>
      </c>
      <c r="Z18" s="119" t="s">
        <v>21</v>
      </c>
      <c r="AA18" s="121">
        <f t="shared" si="29"/>
        <v>-55</v>
      </c>
      <c r="AB18" s="132" t="s">
        <v>21</v>
      </c>
      <c r="AC18" s="132" t="s">
        <v>21</v>
      </c>
      <c r="AD18" s="132" t="s">
        <v>21</v>
      </c>
      <c r="AE18" s="132" t="s">
        <v>21</v>
      </c>
      <c r="AF18" s="132" t="s">
        <v>21</v>
      </c>
      <c r="AG18" s="132" t="s">
        <v>21</v>
      </c>
      <c r="AH18" s="132" t="s">
        <v>21</v>
      </c>
      <c r="AI18" s="132" t="s">
        <v>21</v>
      </c>
      <c r="AJ18" s="132" t="s">
        <v>21</v>
      </c>
      <c r="AK18" s="132" t="s">
        <v>21</v>
      </c>
      <c r="AL18" s="123">
        <f t="shared" si="32"/>
        <v>-3.3618581907090467E-2</v>
      </c>
    </row>
    <row r="19" spans="1:38" s="124" customFormat="1" ht="38.25" x14ac:dyDescent="0.25">
      <c r="A19" s="125" t="s">
        <v>56</v>
      </c>
      <c r="B19" s="305" t="s">
        <v>3</v>
      </c>
      <c r="C19" s="119" t="s">
        <v>21</v>
      </c>
      <c r="D19" s="119" t="s">
        <v>21</v>
      </c>
      <c r="E19" s="119" t="s">
        <v>21</v>
      </c>
      <c r="F19" s="119" t="s">
        <v>21</v>
      </c>
      <c r="G19" s="119" t="s">
        <v>21</v>
      </c>
      <c r="H19" s="119">
        <v>726795</v>
      </c>
      <c r="I19" s="119">
        <v>288461</v>
      </c>
      <c r="J19" s="119">
        <v>290897</v>
      </c>
      <c r="K19" s="119">
        <v>299472</v>
      </c>
      <c r="L19" s="119">
        <v>285661</v>
      </c>
      <c r="M19" s="119">
        <v>329019</v>
      </c>
      <c r="N19" s="119">
        <v>277596</v>
      </c>
      <c r="O19" s="154">
        <f t="shared" ref="O19:O25" si="35">N19</f>
        <v>277596</v>
      </c>
      <c r="P19" s="154">
        <f t="shared" ref="P19:P21" si="36">N19</f>
        <v>277596</v>
      </c>
      <c r="Q19" s="134" t="s">
        <v>21</v>
      </c>
      <c r="R19" s="134" t="s">
        <v>21</v>
      </c>
      <c r="S19" s="134" t="s">
        <v>21</v>
      </c>
      <c r="T19" s="134" t="s">
        <v>21</v>
      </c>
      <c r="U19" s="134" t="s">
        <v>21</v>
      </c>
      <c r="V19" s="121">
        <f t="shared" si="6"/>
        <v>-449199</v>
      </c>
      <c r="W19" s="121">
        <f t="shared" si="7"/>
        <v>-10865</v>
      </c>
      <c r="X19" s="121">
        <f t="shared" si="8"/>
        <v>-13301</v>
      </c>
      <c r="Y19" s="121">
        <f t="shared" si="9"/>
        <v>-21876</v>
      </c>
      <c r="Z19" s="121">
        <f>N19-L19</f>
        <v>-8065</v>
      </c>
      <c r="AA19" s="121">
        <f t="shared" si="29"/>
        <v>-51423</v>
      </c>
      <c r="AB19" s="132" t="s">
        <v>21</v>
      </c>
      <c r="AC19" s="132" t="s">
        <v>21</v>
      </c>
      <c r="AD19" s="132" t="s">
        <v>21</v>
      </c>
      <c r="AE19" s="132" t="s">
        <v>21</v>
      </c>
      <c r="AF19" s="132" t="s">
        <v>21</v>
      </c>
      <c r="AG19" s="123">
        <f t="shared" ref="AG19:AK20" si="37">V19/H19</f>
        <v>-0.61805460962169523</v>
      </c>
      <c r="AH19" s="123">
        <f t="shared" si="37"/>
        <v>-3.76654036420868E-2</v>
      </c>
      <c r="AI19" s="123">
        <f t="shared" si="37"/>
        <v>-4.5724087907403649E-2</v>
      </c>
      <c r="AJ19" s="123">
        <f t="shared" si="37"/>
        <v>-7.3048565475236416E-2</v>
      </c>
      <c r="AK19" s="123">
        <f t="shared" si="37"/>
        <v>-2.8232765410749105E-2</v>
      </c>
      <c r="AL19" s="123">
        <f t="shared" si="32"/>
        <v>-0.156291885878931</v>
      </c>
    </row>
    <row r="20" spans="1:38" s="124" customFormat="1" ht="25.5" x14ac:dyDescent="0.25">
      <c r="A20" s="125" t="s">
        <v>57</v>
      </c>
      <c r="B20" s="306"/>
      <c r="C20" s="119" t="s">
        <v>21</v>
      </c>
      <c r="D20" s="119" t="s">
        <v>21</v>
      </c>
      <c r="E20" s="119" t="s">
        <v>21</v>
      </c>
      <c r="F20" s="119" t="s">
        <v>21</v>
      </c>
      <c r="G20" s="119" t="s">
        <v>21</v>
      </c>
      <c r="H20" s="119">
        <v>184583</v>
      </c>
      <c r="I20" s="119">
        <v>205962</v>
      </c>
      <c r="J20" s="119">
        <v>212578</v>
      </c>
      <c r="K20" s="119">
        <v>289563</v>
      </c>
      <c r="L20" s="119">
        <v>356459</v>
      </c>
      <c r="M20" s="119">
        <v>410561</v>
      </c>
      <c r="N20" s="119">
        <v>449905</v>
      </c>
      <c r="O20" s="154">
        <f t="shared" si="35"/>
        <v>449905</v>
      </c>
      <c r="P20" s="154">
        <f t="shared" si="36"/>
        <v>449905</v>
      </c>
      <c r="Q20" s="134" t="s">
        <v>21</v>
      </c>
      <c r="R20" s="134" t="s">
        <v>21</v>
      </c>
      <c r="S20" s="134" t="s">
        <v>21</v>
      </c>
      <c r="T20" s="134" t="s">
        <v>21</v>
      </c>
      <c r="U20" s="134" t="s">
        <v>21</v>
      </c>
      <c r="V20" s="121">
        <f t="shared" si="6"/>
        <v>265322</v>
      </c>
      <c r="W20" s="121">
        <f t="shared" si="7"/>
        <v>243943</v>
      </c>
      <c r="X20" s="121">
        <f t="shared" si="8"/>
        <v>237327</v>
      </c>
      <c r="Y20" s="121">
        <f t="shared" si="9"/>
        <v>160342</v>
      </c>
      <c r="Z20" s="121">
        <f>N20-L20</f>
        <v>93446</v>
      </c>
      <c r="AA20" s="121">
        <f t="shared" si="29"/>
        <v>39344</v>
      </c>
      <c r="AB20" s="132" t="s">
        <v>21</v>
      </c>
      <c r="AC20" s="132" t="s">
        <v>21</v>
      </c>
      <c r="AD20" s="132" t="s">
        <v>21</v>
      </c>
      <c r="AE20" s="132" t="s">
        <v>21</v>
      </c>
      <c r="AF20" s="132" t="s">
        <v>21</v>
      </c>
      <c r="AG20" s="123">
        <f t="shared" si="37"/>
        <v>1.4374129795268253</v>
      </c>
      <c r="AH20" s="123">
        <f t="shared" si="37"/>
        <v>1.1844078033812062</v>
      </c>
      <c r="AI20" s="123">
        <f t="shared" si="37"/>
        <v>1.116423148209128</v>
      </c>
      <c r="AJ20" s="123">
        <f t="shared" si="37"/>
        <v>0.55373787396870455</v>
      </c>
      <c r="AK20" s="123">
        <f t="shared" si="37"/>
        <v>0.2621507662872869</v>
      </c>
      <c r="AL20" s="123">
        <f t="shared" si="32"/>
        <v>9.5829852324015183E-2</v>
      </c>
    </row>
    <row r="21" spans="1:38" s="124" customFormat="1" ht="25.5" x14ac:dyDescent="0.25">
      <c r="A21" s="126" t="s">
        <v>42</v>
      </c>
      <c r="B21" s="306"/>
      <c r="C21" s="119" t="s">
        <v>21</v>
      </c>
      <c r="D21" s="119" t="s">
        <v>21</v>
      </c>
      <c r="E21" s="119" t="s">
        <v>21</v>
      </c>
      <c r="F21" s="119" t="s">
        <v>21</v>
      </c>
      <c r="G21" s="119" t="s">
        <v>21</v>
      </c>
      <c r="H21" s="119" t="s">
        <v>21</v>
      </c>
      <c r="I21" s="119" t="s">
        <v>21</v>
      </c>
      <c r="J21" s="119" t="s">
        <v>21</v>
      </c>
      <c r="K21" s="119">
        <v>35715</v>
      </c>
      <c r="L21" s="119">
        <v>49487</v>
      </c>
      <c r="M21" s="119">
        <v>53628</v>
      </c>
      <c r="N21" s="119">
        <v>52814</v>
      </c>
      <c r="O21" s="154">
        <f t="shared" si="35"/>
        <v>52814</v>
      </c>
      <c r="P21" s="154">
        <f t="shared" si="36"/>
        <v>52814</v>
      </c>
      <c r="Q21" s="134" t="s">
        <v>21</v>
      </c>
      <c r="R21" s="134" t="s">
        <v>21</v>
      </c>
      <c r="S21" s="134" t="s">
        <v>21</v>
      </c>
      <c r="T21" s="134" t="s">
        <v>21</v>
      </c>
      <c r="U21" s="134" t="s">
        <v>21</v>
      </c>
      <c r="V21" s="134" t="s">
        <v>21</v>
      </c>
      <c r="W21" s="134" t="s">
        <v>21</v>
      </c>
      <c r="X21" s="134" t="s">
        <v>21</v>
      </c>
      <c r="Y21" s="121">
        <f t="shared" si="9"/>
        <v>17099</v>
      </c>
      <c r="Z21" s="121">
        <f>N21-L21</f>
        <v>3327</v>
      </c>
      <c r="AA21" s="121">
        <f t="shared" si="29"/>
        <v>-814</v>
      </c>
      <c r="AB21" s="132" t="s">
        <v>21</v>
      </c>
      <c r="AC21" s="132" t="s">
        <v>21</v>
      </c>
      <c r="AD21" s="132" t="s">
        <v>21</v>
      </c>
      <c r="AE21" s="132" t="s">
        <v>21</v>
      </c>
      <c r="AF21" s="132" t="s">
        <v>21</v>
      </c>
      <c r="AG21" s="132" t="s">
        <v>21</v>
      </c>
      <c r="AH21" s="132" t="s">
        <v>21</v>
      </c>
      <c r="AI21" s="132" t="s">
        <v>21</v>
      </c>
      <c r="AJ21" s="123">
        <f>Y21/K21</f>
        <v>0.47876242475150499</v>
      </c>
      <c r="AK21" s="123">
        <f>Z21/L21</f>
        <v>6.7229777517327782E-2</v>
      </c>
      <c r="AL21" s="123">
        <f t="shared" si="32"/>
        <v>-1.517863802491236E-2</v>
      </c>
    </row>
    <row r="22" spans="1:38" s="124" customFormat="1" ht="42" customHeight="1" thickBot="1" x14ac:dyDescent="0.3">
      <c r="A22" s="126" t="s">
        <v>149</v>
      </c>
      <c r="B22" s="306"/>
      <c r="C22" s="119" t="s">
        <v>21</v>
      </c>
      <c r="D22" s="119" t="s">
        <v>21</v>
      </c>
      <c r="E22" s="119" t="s">
        <v>21</v>
      </c>
      <c r="F22" s="119" t="s">
        <v>21</v>
      </c>
      <c r="G22" s="119" t="s">
        <v>21</v>
      </c>
      <c r="H22" s="119" t="s">
        <v>21</v>
      </c>
      <c r="I22" s="119" t="s">
        <v>21</v>
      </c>
      <c r="J22" s="119" t="s">
        <v>21</v>
      </c>
      <c r="K22" s="119" t="s">
        <v>21</v>
      </c>
      <c r="L22" s="119" t="s">
        <v>21</v>
      </c>
      <c r="M22" s="119">
        <v>90481</v>
      </c>
      <c r="N22" s="136">
        <v>140135</v>
      </c>
      <c r="O22" s="154">
        <v>153274</v>
      </c>
      <c r="P22" s="154">
        <v>166411</v>
      </c>
      <c r="Q22" s="134" t="s">
        <v>21</v>
      </c>
      <c r="R22" s="134" t="s">
        <v>21</v>
      </c>
      <c r="S22" s="134" t="s">
        <v>21</v>
      </c>
      <c r="T22" s="134" t="s">
        <v>21</v>
      </c>
      <c r="U22" s="134" t="s">
        <v>21</v>
      </c>
      <c r="V22" s="134" t="s">
        <v>21</v>
      </c>
      <c r="W22" s="134" t="s">
        <v>21</v>
      </c>
      <c r="X22" s="134" t="s">
        <v>21</v>
      </c>
      <c r="Y22" s="134" t="s">
        <v>21</v>
      </c>
      <c r="Z22" s="134" t="s">
        <v>21</v>
      </c>
      <c r="AA22" s="121">
        <f t="shared" si="29"/>
        <v>49654</v>
      </c>
      <c r="AB22" s="132" t="s">
        <v>21</v>
      </c>
      <c r="AC22" s="132" t="s">
        <v>21</v>
      </c>
      <c r="AD22" s="132" t="s">
        <v>21</v>
      </c>
      <c r="AE22" s="132" t="s">
        <v>21</v>
      </c>
      <c r="AF22" s="132" t="s">
        <v>21</v>
      </c>
      <c r="AG22" s="132" t="s">
        <v>21</v>
      </c>
      <c r="AH22" s="132" t="s">
        <v>21</v>
      </c>
      <c r="AI22" s="132" t="s">
        <v>21</v>
      </c>
      <c r="AJ22" s="132" t="s">
        <v>21</v>
      </c>
      <c r="AK22" s="132" t="s">
        <v>21</v>
      </c>
      <c r="AL22" s="123">
        <f t="shared" si="32"/>
        <v>0.54877819652744775</v>
      </c>
    </row>
    <row r="23" spans="1:38" s="124" customFormat="1" ht="13.5" thickBot="1" x14ac:dyDescent="0.3">
      <c r="A23" s="126" t="s">
        <v>154</v>
      </c>
      <c r="B23" s="306"/>
      <c r="C23" s="119" t="s">
        <v>21</v>
      </c>
      <c r="D23" s="119" t="s">
        <v>21</v>
      </c>
      <c r="E23" s="119" t="s">
        <v>21</v>
      </c>
      <c r="F23" s="119" t="s">
        <v>21</v>
      </c>
      <c r="G23" s="119" t="s">
        <v>21</v>
      </c>
      <c r="H23" s="119" t="s">
        <v>21</v>
      </c>
      <c r="I23" s="119" t="s">
        <v>21</v>
      </c>
      <c r="J23" s="119" t="s">
        <v>21</v>
      </c>
      <c r="K23" s="119" t="s">
        <v>21</v>
      </c>
      <c r="L23" s="119" t="s">
        <v>21</v>
      </c>
      <c r="M23" s="119" t="s">
        <v>21</v>
      </c>
      <c r="N23" s="137">
        <v>71788</v>
      </c>
      <c r="O23" s="154">
        <v>78519</v>
      </c>
      <c r="P23" s="154">
        <v>85249</v>
      </c>
      <c r="Q23" s="134" t="s">
        <v>21</v>
      </c>
      <c r="R23" s="134" t="s">
        <v>21</v>
      </c>
      <c r="S23" s="134" t="s">
        <v>21</v>
      </c>
      <c r="T23" s="134" t="s">
        <v>21</v>
      </c>
      <c r="U23" s="134" t="s">
        <v>21</v>
      </c>
      <c r="V23" s="134" t="s">
        <v>21</v>
      </c>
      <c r="W23" s="134" t="s">
        <v>21</v>
      </c>
      <c r="X23" s="134" t="s">
        <v>21</v>
      </c>
      <c r="Y23" s="134" t="s">
        <v>21</v>
      </c>
      <c r="Z23" s="134" t="s">
        <v>21</v>
      </c>
      <c r="AA23" s="132" t="s">
        <v>21</v>
      </c>
      <c r="AB23" s="132" t="s">
        <v>21</v>
      </c>
      <c r="AC23" s="132" t="s">
        <v>21</v>
      </c>
      <c r="AD23" s="132" t="s">
        <v>21</v>
      </c>
      <c r="AE23" s="132" t="s">
        <v>21</v>
      </c>
      <c r="AF23" s="132" t="s">
        <v>21</v>
      </c>
      <c r="AG23" s="132" t="s">
        <v>21</v>
      </c>
      <c r="AH23" s="132" t="s">
        <v>21</v>
      </c>
      <c r="AI23" s="132" t="s">
        <v>21</v>
      </c>
      <c r="AJ23" s="132" t="s">
        <v>21</v>
      </c>
      <c r="AK23" s="132" t="s">
        <v>21</v>
      </c>
      <c r="AL23" s="132" t="s">
        <v>21</v>
      </c>
    </row>
    <row r="24" spans="1:38" s="124" customFormat="1" ht="13.5" thickBot="1" x14ac:dyDescent="0.3">
      <c r="A24" s="126" t="s">
        <v>155</v>
      </c>
      <c r="B24" s="306"/>
      <c r="C24" s="119" t="s">
        <v>21</v>
      </c>
      <c r="D24" s="119" t="s">
        <v>21</v>
      </c>
      <c r="E24" s="119" t="s">
        <v>21</v>
      </c>
      <c r="F24" s="119" t="s">
        <v>21</v>
      </c>
      <c r="G24" s="119" t="s">
        <v>21</v>
      </c>
      <c r="H24" s="119" t="s">
        <v>21</v>
      </c>
      <c r="I24" s="119" t="s">
        <v>21</v>
      </c>
      <c r="J24" s="119" t="s">
        <v>21</v>
      </c>
      <c r="K24" s="119" t="s">
        <v>21</v>
      </c>
      <c r="L24" s="119" t="s">
        <v>21</v>
      </c>
      <c r="M24" s="119" t="s">
        <v>21</v>
      </c>
      <c r="N24" s="137">
        <v>68347</v>
      </c>
      <c r="O24" s="154">
        <v>74755</v>
      </c>
      <c r="P24" s="154">
        <v>81162</v>
      </c>
      <c r="Q24" s="134" t="s">
        <v>21</v>
      </c>
      <c r="R24" s="134" t="s">
        <v>21</v>
      </c>
      <c r="S24" s="134" t="s">
        <v>21</v>
      </c>
      <c r="T24" s="134" t="s">
        <v>21</v>
      </c>
      <c r="U24" s="134" t="s">
        <v>21</v>
      </c>
      <c r="V24" s="134" t="s">
        <v>21</v>
      </c>
      <c r="W24" s="134" t="s">
        <v>21</v>
      </c>
      <c r="X24" s="134" t="s">
        <v>21</v>
      </c>
      <c r="Y24" s="134" t="s">
        <v>21</v>
      </c>
      <c r="Z24" s="134" t="s">
        <v>21</v>
      </c>
      <c r="AA24" s="132" t="s">
        <v>21</v>
      </c>
      <c r="AB24" s="132" t="s">
        <v>21</v>
      </c>
      <c r="AC24" s="132" t="s">
        <v>21</v>
      </c>
      <c r="AD24" s="132" t="s">
        <v>21</v>
      </c>
      <c r="AE24" s="132" t="s">
        <v>21</v>
      </c>
      <c r="AF24" s="132" t="s">
        <v>21</v>
      </c>
      <c r="AG24" s="132" t="s">
        <v>21</v>
      </c>
      <c r="AH24" s="132" t="s">
        <v>21</v>
      </c>
      <c r="AI24" s="132" t="s">
        <v>21</v>
      </c>
      <c r="AJ24" s="132" t="s">
        <v>21</v>
      </c>
      <c r="AK24" s="132" t="s">
        <v>21</v>
      </c>
      <c r="AL24" s="132" t="s">
        <v>21</v>
      </c>
    </row>
    <row r="25" spans="1:38" s="124" customFormat="1" ht="26.25" thickBot="1" x14ac:dyDescent="0.3">
      <c r="A25" s="126" t="s">
        <v>68</v>
      </c>
      <c r="B25" s="306"/>
      <c r="C25" s="119" t="s">
        <v>21</v>
      </c>
      <c r="D25" s="119" t="s">
        <v>21</v>
      </c>
      <c r="E25" s="119" t="s">
        <v>21</v>
      </c>
      <c r="F25" s="119" t="s">
        <v>21</v>
      </c>
      <c r="G25" s="119" t="s">
        <v>21</v>
      </c>
      <c r="H25" s="119" t="s">
        <v>21</v>
      </c>
      <c r="I25" s="119" t="s">
        <v>21</v>
      </c>
      <c r="J25" s="119" t="s">
        <v>21</v>
      </c>
      <c r="K25" s="119" t="s">
        <v>21</v>
      </c>
      <c r="L25" s="119">
        <v>320</v>
      </c>
      <c r="M25" s="119">
        <v>759</v>
      </c>
      <c r="N25" s="139">
        <v>5933</v>
      </c>
      <c r="O25" s="154">
        <f t="shared" si="35"/>
        <v>5933</v>
      </c>
      <c r="P25" s="154">
        <f t="shared" ref="P25" si="38">N25</f>
        <v>5933</v>
      </c>
      <c r="Q25" s="134" t="s">
        <v>21</v>
      </c>
      <c r="R25" s="134" t="s">
        <v>21</v>
      </c>
      <c r="S25" s="134" t="s">
        <v>21</v>
      </c>
      <c r="T25" s="134" t="s">
        <v>21</v>
      </c>
      <c r="U25" s="134" t="s">
        <v>21</v>
      </c>
      <c r="V25" s="134" t="s">
        <v>21</v>
      </c>
      <c r="W25" s="134" t="s">
        <v>21</v>
      </c>
      <c r="X25" s="134" t="s">
        <v>21</v>
      </c>
      <c r="Y25" s="134" t="s">
        <v>21</v>
      </c>
      <c r="Z25" s="121">
        <f>N25-L25</f>
        <v>5613</v>
      </c>
      <c r="AA25" s="121">
        <f t="shared" ref="AA25:AA64" si="39">N25-M25</f>
        <v>5174</v>
      </c>
      <c r="AB25" s="134" t="s">
        <v>21</v>
      </c>
      <c r="AC25" s="134" t="s">
        <v>21</v>
      </c>
      <c r="AD25" s="134" t="s">
        <v>21</v>
      </c>
      <c r="AE25" s="134" t="s">
        <v>21</v>
      </c>
      <c r="AF25" s="134" t="s">
        <v>21</v>
      </c>
      <c r="AG25" s="134" t="s">
        <v>21</v>
      </c>
      <c r="AH25" s="134" t="s">
        <v>21</v>
      </c>
      <c r="AI25" s="134" t="s">
        <v>21</v>
      </c>
      <c r="AJ25" s="134" t="s">
        <v>21</v>
      </c>
      <c r="AK25" s="123">
        <f>Z25/L25</f>
        <v>17.540624999999999</v>
      </c>
      <c r="AL25" s="123">
        <f t="shared" si="32"/>
        <v>6.816864295125165</v>
      </c>
    </row>
    <row r="26" spans="1:38" s="124" customFormat="1" ht="26.25" thickBot="1" x14ac:dyDescent="0.3">
      <c r="A26" s="126" t="s">
        <v>158</v>
      </c>
      <c r="B26" s="306"/>
      <c r="C26" s="119" t="s">
        <v>21</v>
      </c>
      <c r="D26" s="119" t="s">
        <v>21</v>
      </c>
      <c r="E26" s="119" t="s">
        <v>21</v>
      </c>
      <c r="F26" s="119" t="s">
        <v>21</v>
      </c>
      <c r="G26" s="119" t="s">
        <v>21</v>
      </c>
      <c r="H26" s="119" t="s">
        <v>21</v>
      </c>
      <c r="I26" s="119" t="s">
        <v>21</v>
      </c>
      <c r="J26" s="119" t="s">
        <v>21</v>
      </c>
      <c r="K26" s="119" t="s">
        <v>21</v>
      </c>
      <c r="L26" s="119" t="s">
        <v>21</v>
      </c>
      <c r="M26" s="119" t="s">
        <v>21</v>
      </c>
      <c r="N26" s="137">
        <v>23106</v>
      </c>
      <c r="O26" s="154">
        <v>24261</v>
      </c>
      <c r="P26" s="154">
        <v>25475</v>
      </c>
      <c r="Q26" s="134" t="s">
        <v>21</v>
      </c>
      <c r="R26" s="134" t="s">
        <v>21</v>
      </c>
      <c r="S26" s="134" t="s">
        <v>21</v>
      </c>
      <c r="T26" s="134" t="s">
        <v>21</v>
      </c>
      <c r="U26" s="134" t="s">
        <v>21</v>
      </c>
      <c r="V26" s="134" t="s">
        <v>21</v>
      </c>
      <c r="W26" s="134" t="s">
        <v>21</v>
      </c>
      <c r="X26" s="134" t="s">
        <v>21</v>
      </c>
      <c r="Y26" s="134" t="s">
        <v>21</v>
      </c>
      <c r="Z26" s="134" t="s">
        <v>21</v>
      </c>
      <c r="AA26" s="134" t="s">
        <v>21</v>
      </c>
      <c r="AB26" s="134" t="s">
        <v>21</v>
      </c>
      <c r="AC26" s="134" t="s">
        <v>21</v>
      </c>
      <c r="AD26" s="134" t="s">
        <v>21</v>
      </c>
      <c r="AE26" s="134" t="s">
        <v>21</v>
      </c>
      <c r="AF26" s="134" t="s">
        <v>21</v>
      </c>
      <c r="AG26" s="134" t="s">
        <v>21</v>
      </c>
      <c r="AH26" s="134" t="s">
        <v>21</v>
      </c>
      <c r="AI26" s="134" t="s">
        <v>21</v>
      </c>
      <c r="AJ26" s="134" t="s">
        <v>21</v>
      </c>
      <c r="AK26" s="134" t="s">
        <v>21</v>
      </c>
      <c r="AL26" s="134" t="s">
        <v>21</v>
      </c>
    </row>
    <row r="27" spans="1:38" s="124" customFormat="1" ht="12.75" x14ac:dyDescent="0.25">
      <c r="A27" s="27" t="s">
        <v>55</v>
      </c>
      <c r="B27" s="307"/>
      <c r="C27" s="119">
        <v>551351</v>
      </c>
      <c r="D27" s="120">
        <v>589553</v>
      </c>
      <c r="E27" s="120">
        <v>661396</v>
      </c>
      <c r="F27" s="120">
        <v>657736</v>
      </c>
      <c r="G27" s="121">
        <v>650779</v>
      </c>
      <c r="H27" s="121">
        <v>646040</v>
      </c>
      <c r="I27" s="121">
        <v>614472</v>
      </c>
      <c r="J27" s="121">
        <v>606609</v>
      </c>
      <c r="K27" s="121">
        <v>647588</v>
      </c>
      <c r="L27" s="121">
        <v>580809</v>
      </c>
      <c r="M27" s="121">
        <v>570531</v>
      </c>
      <c r="N27" s="130">
        <v>561870</v>
      </c>
      <c r="O27" s="156">
        <f>N27</f>
        <v>561870</v>
      </c>
      <c r="P27" s="156">
        <f>N27</f>
        <v>561870</v>
      </c>
      <c r="Q27" s="121">
        <f t="shared" si="1"/>
        <v>10519</v>
      </c>
      <c r="R27" s="121">
        <f t="shared" si="2"/>
        <v>-27683</v>
      </c>
      <c r="S27" s="121">
        <f t="shared" si="3"/>
        <v>-99526</v>
      </c>
      <c r="T27" s="121">
        <f t="shared" si="4"/>
        <v>-95866</v>
      </c>
      <c r="U27" s="121">
        <f t="shared" si="5"/>
        <v>-88909</v>
      </c>
      <c r="V27" s="121">
        <f t="shared" si="6"/>
        <v>-84170</v>
      </c>
      <c r="W27" s="121">
        <f t="shared" si="7"/>
        <v>-52602</v>
      </c>
      <c r="X27" s="121">
        <f t="shared" si="8"/>
        <v>-44739</v>
      </c>
      <c r="Y27" s="121">
        <f t="shared" si="9"/>
        <v>-85718</v>
      </c>
      <c r="Z27" s="121">
        <f t="shared" ref="Z27:Z29" si="40">N27-L27</f>
        <v>-18939</v>
      </c>
      <c r="AA27" s="121">
        <f t="shared" si="39"/>
        <v>-8661</v>
      </c>
      <c r="AB27" s="123">
        <f t="shared" ref="AB27:AJ29" si="41">Q27/C27</f>
        <v>1.9078590589297926E-2</v>
      </c>
      <c r="AC27" s="123">
        <f t="shared" si="41"/>
        <v>-4.6955914056921094E-2</v>
      </c>
      <c r="AD27" s="123">
        <f t="shared" si="41"/>
        <v>-0.15047868447949489</v>
      </c>
      <c r="AE27" s="123">
        <f t="shared" si="41"/>
        <v>-0.14575148691876377</v>
      </c>
      <c r="AF27" s="123">
        <f t="shared" si="41"/>
        <v>-0.13661934389401009</v>
      </c>
      <c r="AG27" s="123">
        <f t="shared" si="41"/>
        <v>-0.13028605039935609</v>
      </c>
      <c r="AH27" s="123">
        <f t="shared" si="41"/>
        <v>-8.5605202515330228E-2</v>
      </c>
      <c r="AI27" s="123">
        <f t="shared" si="41"/>
        <v>-7.3752614946365785E-2</v>
      </c>
      <c r="AJ27" s="123">
        <f t="shared" si="41"/>
        <v>-0.13236502220547633</v>
      </c>
      <c r="AK27" s="123">
        <f t="shared" ref="AK27:AK29" si="42">Z27/L27</f>
        <v>-3.2607965785654149E-2</v>
      </c>
      <c r="AL27" s="123">
        <f t="shared" si="32"/>
        <v>-1.5180594919469758E-2</v>
      </c>
    </row>
    <row r="28" spans="1:38" s="124" customFormat="1" ht="12.75" x14ac:dyDescent="0.25">
      <c r="A28" s="315" t="s">
        <v>64</v>
      </c>
      <c r="B28" s="27" t="s">
        <v>2</v>
      </c>
      <c r="C28" s="119">
        <v>177139</v>
      </c>
      <c r="D28" s="120">
        <v>168840</v>
      </c>
      <c r="E28" s="120">
        <v>157435</v>
      </c>
      <c r="F28" s="120">
        <v>160519</v>
      </c>
      <c r="G28" s="121">
        <v>144540</v>
      </c>
      <c r="H28" s="121">
        <v>112699</v>
      </c>
      <c r="I28" s="121">
        <v>109139</v>
      </c>
      <c r="J28" s="121">
        <v>96457</v>
      </c>
      <c r="K28" s="121">
        <v>90746</v>
      </c>
      <c r="L28" s="121">
        <v>126408</v>
      </c>
      <c r="M28" s="121">
        <v>136371</v>
      </c>
      <c r="N28" s="121">
        <v>118782</v>
      </c>
      <c r="O28" s="148">
        <v>134208</v>
      </c>
      <c r="P28" s="148">
        <v>132607</v>
      </c>
      <c r="Q28" s="121">
        <f t="shared" si="1"/>
        <v>-58357</v>
      </c>
      <c r="R28" s="121">
        <f t="shared" si="2"/>
        <v>-50058</v>
      </c>
      <c r="S28" s="121">
        <f t="shared" si="3"/>
        <v>-38653</v>
      </c>
      <c r="T28" s="121">
        <f t="shared" si="4"/>
        <v>-41737</v>
      </c>
      <c r="U28" s="121">
        <f t="shared" si="5"/>
        <v>-25758</v>
      </c>
      <c r="V28" s="121">
        <f t="shared" si="6"/>
        <v>6083</v>
      </c>
      <c r="W28" s="121">
        <f t="shared" si="7"/>
        <v>9643</v>
      </c>
      <c r="X28" s="121">
        <f t="shared" si="8"/>
        <v>22325</v>
      </c>
      <c r="Y28" s="121">
        <f t="shared" si="9"/>
        <v>28036</v>
      </c>
      <c r="Z28" s="121">
        <f t="shared" si="40"/>
        <v>-7626</v>
      </c>
      <c r="AA28" s="121">
        <f t="shared" si="39"/>
        <v>-17589</v>
      </c>
      <c r="AB28" s="123">
        <f t="shared" si="41"/>
        <v>-0.32944185074997601</v>
      </c>
      <c r="AC28" s="123">
        <f t="shared" si="41"/>
        <v>-0.29648187633262257</v>
      </c>
      <c r="AD28" s="123">
        <f t="shared" si="41"/>
        <v>-0.2455171975736018</v>
      </c>
      <c r="AE28" s="123">
        <f t="shared" si="41"/>
        <v>-0.26001283337175041</v>
      </c>
      <c r="AF28" s="123">
        <f t="shared" si="41"/>
        <v>-0.17820672478206726</v>
      </c>
      <c r="AG28" s="123">
        <f t="shared" si="41"/>
        <v>5.3975634211483686E-2</v>
      </c>
      <c r="AH28" s="123">
        <f t="shared" si="41"/>
        <v>8.8355216741952916E-2</v>
      </c>
      <c r="AI28" s="123">
        <f t="shared" si="41"/>
        <v>0.23145028354603606</v>
      </c>
      <c r="AJ28" s="123">
        <f t="shared" si="41"/>
        <v>0.30895025676062859</v>
      </c>
      <c r="AK28" s="123">
        <f t="shared" si="42"/>
        <v>-6.0328460224036456E-2</v>
      </c>
      <c r="AL28" s="123">
        <f t="shared" si="32"/>
        <v>-0.12897903513210288</v>
      </c>
    </row>
    <row r="29" spans="1:38" s="124" customFormat="1" ht="12.75" x14ac:dyDescent="0.25">
      <c r="A29" s="315"/>
      <c r="B29" s="27" t="s">
        <v>3</v>
      </c>
      <c r="C29" s="119">
        <v>2283200</v>
      </c>
      <c r="D29" s="120">
        <v>2300076</v>
      </c>
      <c r="E29" s="120">
        <v>2338509</v>
      </c>
      <c r="F29" s="120">
        <v>2325565</v>
      </c>
      <c r="G29" s="121">
        <v>2300970</v>
      </c>
      <c r="H29" s="121">
        <v>2041948</v>
      </c>
      <c r="I29" s="121">
        <v>2014104</v>
      </c>
      <c r="J29" s="121">
        <v>2000138</v>
      </c>
      <c r="K29" s="121">
        <v>1829362</v>
      </c>
      <c r="L29" s="121">
        <v>1922800</v>
      </c>
      <c r="M29" s="121">
        <v>1888773</v>
      </c>
      <c r="N29" s="121">
        <v>1399355</v>
      </c>
      <c r="O29" s="148">
        <v>1189381</v>
      </c>
      <c r="P29" s="148">
        <f>O29</f>
        <v>1189381</v>
      </c>
      <c r="Q29" s="121">
        <f t="shared" si="1"/>
        <v>-883845</v>
      </c>
      <c r="R29" s="121">
        <f t="shared" si="2"/>
        <v>-900721</v>
      </c>
      <c r="S29" s="121">
        <f t="shared" si="3"/>
        <v>-939154</v>
      </c>
      <c r="T29" s="121">
        <f t="shared" si="4"/>
        <v>-926210</v>
      </c>
      <c r="U29" s="121">
        <f t="shared" si="5"/>
        <v>-901615</v>
      </c>
      <c r="V29" s="121">
        <f t="shared" si="6"/>
        <v>-642593</v>
      </c>
      <c r="W29" s="121">
        <f t="shared" si="7"/>
        <v>-614749</v>
      </c>
      <c r="X29" s="121">
        <f t="shared" si="8"/>
        <v>-600783</v>
      </c>
      <c r="Y29" s="121">
        <f t="shared" si="9"/>
        <v>-430007</v>
      </c>
      <c r="Z29" s="121">
        <f t="shared" si="40"/>
        <v>-523445</v>
      </c>
      <c r="AA29" s="121">
        <f t="shared" si="39"/>
        <v>-489418</v>
      </c>
      <c r="AB29" s="123">
        <f t="shared" si="41"/>
        <v>-0.38710800630693765</v>
      </c>
      <c r="AC29" s="123">
        <f t="shared" si="41"/>
        <v>-0.39160488609941585</v>
      </c>
      <c r="AD29" s="123">
        <f t="shared" si="41"/>
        <v>-0.40160375692374928</v>
      </c>
      <c r="AE29" s="123">
        <f t="shared" si="41"/>
        <v>-0.39827310782541014</v>
      </c>
      <c r="AF29" s="123">
        <f t="shared" si="41"/>
        <v>-0.39184126694394106</v>
      </c>
      <c r="AG29" s="123">
        <f t="shared" si="41"/>
        <v>-0.3146960647381814</v>
      </c>
      <c r="AH29" s="123">
        <f t="shared" si="41"/>
        <v>-0.30522207393461309</v>
      </c>
      <c r="AI29" s="123">
        <f t="shared" si="41"/>
        <v>-0.30037077441656523</v>
      </c>
      <c r="AJ29" s="123">
        <f t="shared" si="41"/>
        <v>-0.23505845207236184</v>
      </c>
      <c r="AK29" s="123">
        <f t="shared" si="42"/>
        <v>-0.27223060120657372</v>
      </c>
      <c r="AL29" s="123">
        <f t="shared" si="32"/>
        <v>-0.25911954480501365</v>
      </c>
    </row>
    <row r="30" spans="1:38" s="124" customFormat="1" ht="26.25" thickBot="1" x14ac:dyDescent="0.3">
      <c r="A30" s="114" t="s">
        <v>63</v>
      </c>
      <c r="B30" s="27" t="s">
        <v>2</v>
      </c>
      <c r="C30" s="119" t="s">
        <v>21</v>
      </c>
      <c r="D30" s="119" t="s">
        <v>21</v>
      </c>
      <c r="E30" s="119" t="s">
        <v>21</v>
      </c>
      <c r="F30" s="119" t="s">
        <v>21</v>
      </c>
      <c r="G30" s="119" t="s">
        <v>21</v>
      </c>
      <c r="H30" s="119" t="s">
        <v>21</v>
      </c>
      <c r="I30" s="119" t="s">
        <v>21</v>
      </c>
      <c r="J30" s="119" t="s">
        <v>21</v>
      </c>
      <c r="K30" s="119" t="s">
        <v>21</v>
      </c>
      <c r="L30" s="121">
        <v>4655</v>
      </c>
      <c r="M30" s="121">
        <v>3999</v>
      </c>
      <c r="N30" s="121">
        <v>3876</v>
      </c>
      <c r="O30" s="155">
        <v>4002</v>
      </c>
      <c r="P30" s="155">
        <v>4002</v>
      </c>
      <c r="Q30" s="134" t="s">
        <v>21</v>
      </c>
      <c r="R30" s="134" t="s">
        <v>21</v>
      </c>
      <c r="S30" s="134" t="s">
        <v>21</v>
      </c>
      <c r="T30" s="134" t="s">
        <v>21</v>
      </c>
      <c r="U30" s="134" t="s">
        <v>21</v>
      </c>
      <c r="V30" s="134" t="s">
        <v>21</v>
      </c>
      <c r="W30" s="134" t="s">
        <v>21</v>
      </c>
      <c r="X30" s="134" t="s">
        <v>21</v>
      </c>
      <c r="Y30" s="134" t="s">
        <v>21</v>
      </c>
      <c r="Z30" s="121">
        <f>N30-L30</f>
        <v>-779</v>
      </c>
      <c r="AA30" s="121">
        <f t="shared" si="39"/>
        <v>-123</v>
      </c>
      <c r="AB30" s="134" t="s">
        <v>21</v>
      </c>
      <c r="AC30" s="134" t="s">
        <v>21</v>
      </c>
      <c r="AD30" s="134" t="s">
        <v>21</v>
      </c>
      <c r="AE30" s="134" t="s">
        <v>21</v>
      </c>
      <c r="AF30" s="134" t="s">
        <v>21</v>
      </c>
      <c r="AG30" s="134" t="s">
        <v>21</v>
      </c>
      <c r="AH30" s="134" t="s">
        <v>21</v>
      </c>
      <c r="AI30" s="134" t="s">
        <v>21</v>
      </c>
      <c r="AJ30" s="134" t="s">
        <v>21</v>
      </c>
      <c r="AK30" s="123">
        <f>Z30/L30</f>
        <v>-0.16734693877551021</v>
      </c>
      <c r="AL30" s="123">
        <f t="shared" si="32"/>
        <v>-3.0757689422355589E-2</v>
      </c>
    </row>
    <row r="31" spans="1:38" s="124" customFormat="1" ht="26.25" thickBot="1" x14ac:dyDescent="0.3">
      <c r="A31" s="27" t="s">
        <v>28</v>
      </c>
      <c r="B31" s="305" t="s">
        <v>3</v>
      </c>
      <c r="C31" s="119" t="s">
        <v>21</v>
      </c>
      <c r="D31" s="119" t="s">
        <v>21</v>
      </c>
      <c r="E31" s="119" t="s">
        <v>21</v>
      </c>
      <c r="F31" s="119" t="s">
        <v>21</v>
      </c>
      <c r="G31" s="119" t="s">
        <v>21</v>
      </c>
      <c r="H31" s="121">
        <v>170</v>
      </c>
      <c r="I31" s="121">
        <v>376</v>
      </c>
      <c r="J31" s="121">
        <v>432</v>
      </c>
      <c r="K31" s="121">
        <v>455</v>
      </c>
      <c r="L31" s="121">
        <v>478</v>
      </c>
      <c r="M31" s="121">
        <v>469</v>
      </c>
      <c r="N31" s="138" t="s">
        <v>21</v>
      </c>
      <c r="O31" s="156" t="str">
        <f t="shared" ref="O31:O35" si="43">N31</f>
        <v>х</v>
      </c>
      <c r="P31" s="156" t="str">
        <f t="shared" ref="P31:P35" si="44">N31</f>
        <v>х</v>
      </c>
      <c r="Q31" s="134" t="s">
        <v>21</v>
      </c>
      <c r="R31" s="134" t="s">
        <v>21</v>
      </c>
      <c r="S31" s="134" t="s">
        <v>21</v>
      </c>
      <c r="T31" s="134" t="s">
        <v>21</v>
      </c>
      <c r="U31" s="134" t="s">
        <v>21</v>
      </c>
      <c r="V31" s="134" t="s">
        <v>21</v>
      </c>
      <c r="W31" s="134" t="s">
        <v>21</v>
      </c>
      <c r="X31" s="134" t="s">
        <v>21</v>
      </c>
      <c r="Y31" s="134" t="s">
        <v>21</v>
      </c>
      <c r="Z31" s="134" t="s">
        <v>21</v>
      </c>
      <c r="AA31" s="134" t="s">
        <v>21</v>
      </c>
      <c r="AB31" s="134" t="s">
        <v>21</v>
      </c>
      <c r="AC31" s="134" t="s">
        <v>21</v>
      </c>
      <c r="AD31" s="134" t="s">
        <v>21</v>
      </c>
      <c r="AE31" s="134" t="s">
        <v>21</v>
      </c>
      <c r="AF31" s="134" t="s">
        <v>21</v>
      </c>
      <c r="AG31" s="134" t="s">
        <v>21</v>
      </c>
      <c r="AH31" s="134" t="s">
        <v>21</v>
      </c>
      <c r="AI31" s="134" t="s">
        <v>21</v>
      </c>
      <c r="AJ31" s="134" t="s">
        <v>21</v>
      </c>
      <c r="AK31" s="134" t="s">
        <v>21</v>
      </c>
      <c r="AL31" s="134" t="s">
        <v>21</v>
      </c>
    </row>
    <row r="32" spans="1:38" s="124" customFormat="1" ht="25.5" x14ac:dyDescent="0.25">
      <c r="A32" s="27" t="s">
        <v>150</v>
      </c>
      <c r="B32" s="306"/>
      <c r="C32" s="119" t="s">
        <v>21</v>
      </c>
      <c r="D32" s="119" t="s">
        <v>21</v>
      </c>
      <c r="E32" s="119" t="s">
        <v>21</v>
      </c>
      <c r="F32" s="119" t="s">
        <v>21</v>
      </c>
      <c r="G32" s="119" t="s">
        <v>21</v>
      </c>
      <c r="H32" s="119" t="s">
        <v>21</v>
      </c>
      <c r="I32" s="119" t="s">
        <v>21</v>
      </c>
      <c r="J32" s="119" t="s">
        <v>21</v>
      </c>
      <c r="K32" s="119" t="s">
        <v>21</v>
      </c>
      <c r="L32" s="121">
        <v>281516</v>
      </c>
      <c r="M32" s="121">
        <v>276534</v>
      </c>
      <c r="N32" s="121">
        <v>272336</v>
      </c>
      <c r="O32" s="156">
        <f t="shared" si="43"/>
        <v>272336</v>
      </c>
      <c r="P32" s="156">
        <f t="shared" si="44"/>
        <v>272336</v>
      </c>
      <c r="Q32" s="134" t="s">
        <v>21</v>
      </c>
      <c r="R32" s="134" t="s">
        <v>21</v>
      </c>
      <c r="S32" s="134" t="s">
        <v>21</v>
      </c>
      <c r="T32" s="134" t="s">
        <v>21</v>
      </c>
      <c r="U32" s="134" t="s">
        <v>21</v>
      </c>
      <c r="V32" s="134" t="s">
        <v>21</v>
      </c>
      <c r="W32" s="134" t="s">
        <v>21</v>
      </c>
      <c r="X32" s="134" t="s">
        <v>21</v>
      </c>
      <c r="Y32" s="134" t="s">
        <v>21</v>
      </c>
      <c r="Z32" s="121">
        <f>N32-L32</f>
        <v>-9180</v>
      </c>
      <c r="AA32" s="121">
        <f t="shared" si="39"/>
        <v>-4198</v>
      </c>
      <c r="AB32" s="134" t="s">
        <v>21</v>
      </c>
      <c r="AC32" s="134" t="s">
        <v>21</v>
      </c>
      <c r="AD32" s="134" t="s">
        <v>21</v>
      </c>
      <c r="AE32" s="134" t="s">
        <v>21</v>
      </c>
      <c r="AF32" s="134" t="s">
        <v>21</v>
      </c>
      <c r="AG32" s="134" t="s">
        <v>21</v>
      </c>
      <c r="AH32" s="134" t="s">
        <v>21</v>
      </c>
      <c r="AI32" s="134" t="s">
        <v>21</v>
      </c>
      <c r="AJ32" s="134" t="s">
        <v>21</v>
      </c>
      <c r="AK32" s="123">
        <f t="shared" ref="AK32" si="45">Z32/L32</f>
        <v>-3.2609158982082727E-2</v>
      </c>
      <c r="AL32" s="123">
        <f t="shared" si="32"/>
        <v>-1.5180773431115161E-2</v>
      </c>
    </row>
    <row r="33" spans="1:38" s="124" customFormat="1" ht="12.75" x14ac:dyDescent="0.25">
      <c r="A33" s="114" t="s">
        <v>151</v>
      </c>
      <c r="B33" s="306"/>
      <c r="C33" s="119" t="s">
        <v>21</v>
      </c>
      <c r="D33" s="119" t="s">
        <v>21</v>
      </c>
      <c r="E33" s="119" t="s">
        <v>21</v>
      </c>
      <c r="F33" s="119" t="s">
        <v>21</v>
      </c>
      <c r="G33" s="119" t="s">
        <v>21</v>
      </c>
      <c r="H33" s="119" t="s">
        <v>21</v>
      </c>
      <c r="I33" s="119" t="s">
        <v>21</v>
      </c>
      <c r="J33" s="119" t="s">
        <v>21</v>
      </c>
      <c r="K33" s="119" t="s">
        <v>21</v>
      </c>
      <c r="L33" s="119" t="s">
        <v>21</v>
      </c>
      <c r="M33" s="121">
        <v>34644</v>
      </c>
      <c r="N33" s="121">
        <v>46875</v>
      </c>
      <c r="O33" s="156">
        <f t="shared" si="43"/>
        <v>46875</v>
      </c>
      <c r="P33" s="156">
        <f t="shared" si="44"/>
        <v>46875</v>
      </c>
      <c r="Q33" s="134" t="s">
        <v>21</v>
      </c>
      <c r="R33" s="134" t="s">
        <v>21</v>
      </c>
      <c r="S33" s="134" t="s">
        <v>21</v>
      </c>
      <c r="T33" s="134" t="s">
        <v>21</v>
      </c>
      <c r="U33" s="134" t="s">
        <v>21</v>
      </c>
      <c r="V33" s="134" t="s">
        <v>21</v>
      </c>
      <c r="W33" s="134" t="s">
        <v>21</v>
      </c>
      <c r="X33" s="134" t="s">
        <v>21</v>
      </c>
      <c r="Y33" s="134" t="s">
        <v>21</v>
      </c>
      <c r="Z33" s="134" t="s">
        <v>21</v>
      </c>
      <c r="AA33" s="121">
        <f t="shared" si="39"/>
        <v>12231</v>
      </c>
      <c r="AB33" s="134" t="s">
        <v>21</v>
      </c>
      <c r="AC33" s="134" t="s">
        <v>21</v>
      </c>
      <c r="AD33" s="134" t="s">
        <v>21</v>
      </c>
      <c r="AE33" s="134" t="s">
        <v>21</v>
      </c>
      <c r="AF33" s="134" t="s">
        <v>21</v>
      </c>
      <c r="AG33" s="134" t="s">
        <v>21</v>
      </c>
      <c r="AH33" s="134" t="s">
        <v>21</v>
      </c>
      <c r="AI33" s="134" t="s">
        <v>21</v>
      </c>
      <c r="AJ33" s="134" t="s">
        <v>21</v>
      </c>
      <c r="AK33" s="134" t="s">
        <v>21</v>
      </c>
      <c r="AL33" s="123">
        <f t="shared" si="32"/>
        <v>0.35304814686525804</v>
      </c>
    </row>
    <row r="34" spans="1:38" s="124" customFormat="1" ht="12.75" x14ac:dyDescent="0.25">
      <c r="A34" s="114" t="s">
        <v>152</v>
      </c>
      <c r="B34" s="306"/>
      <c r="C34" s="119" t="s">
        <v>21</v>
      </c>
      <c r="D34" s="119" t="s">
        <v>21</v>
      </c>
      <c r="E34" s="119" t="s">
        <v>21</v>
      </c>
      <c r="F34" s="119" t="s">
        <v>21</v>
      </c>
      <c r="G34" s="119" t="s">
        <v>21</v>
      </c>
      <c r="H34" s="119" t="s">
        <v>21</v>
      </c>
      <c r="I34" s="119" t="s">
        <v>21</v>
      </c>
      <c r="J34" s="119" t="s">
        <v>21</v>
      </c>
      <c r="K34" s="119" t="s">
        <v>21</v>
      </c>
      <c r="L34" s="119" t="s">
        <v>21</v>
      </c>
      <c r="M34" s="121">
        <v>43042</v>
      </c>
      <c r="N34" s="121">
        <v>62222</v>
      </c>
      <c r="O34" s="156">
        <f t="shared" si="43"/>
        <v>62222</v>
      </c>
      <c r="P34" s="156">
        <f t="shared" si="44"/>
        <v>62222</v>
      </c>
      <c r="Q34" s="134" t="s">
        <v>21</v>
      </c>
      <c r="R34" s="134" t="s">
        <v>21</v>
      </c>
      <c r="S34" s="134" t="s">
        <v>21</v>
      </c>
      <c r="T34" s="134" t="s">
        <v>21</v>
      </c>
      <c r="U34" s="134" t="s">
        <v>21</v>
      </c>
      <c r="V34" s="134" t="s">
        <v>21</v>
      </c>
      <c r="W34" s="134" t="s">
        <v>21</v>
      </c>
      <c r="X34" s="134" t="s">
        <v>21</v>
      </c>
      <c r="Y34" s="134" t="s">
        <v>21</v>
      </c>
      <c r="Z34" s="134" t="s">
        <v>21</v>
      </c>
      <c r="AA34" s="121">
        <f t="shared" si="39"/>
        <v>19180</v>
      </c>
      <c r="AB34" s="134" t="s">
        <v>21</v>
      </c>
      <c r="AC34" s="134" t="s">
        <v>21</v>
      </c>
      <c r="AD34" s="134" t="s">
        <v>21</v>
      </c>
      <c r="AE34" s="134" t="s">
        <v>21</v>
      </c>
      <c r="AF34" s="134" t="s">
        <v>21</v>
      </c>
      <c r="AG34" s="134" t="s">
        <v>21</v>
      </c>
      <c r="AH34" s="134" t="s">
        <v>21</v>
      </c>
      <c r="AI34" s="134" t="s">
        <v>21</v>
      </c>
      <c r="AJ34" s="134" t="s">
        <v>21</v>
      </c>
      <c r="AK34" s="134" t="s">
        <v>21</v>
      </c>
      <c r="AL34" s="123">
        <f t="shared" si="32"/>
        <v>0.44561126341712748</v>
      </c>
    </row>
    <row r="35" spans="1:38" s="124" customFormat="1" ht="12.75" x14ac:dyDescent="0.25">
      <c r="A35" s="114" t="s">
        <v>153</v>
      </c>
      <c r="B35" s="307"/>
      <c r="C35" s="119" t="s">
        <v>21</v>
      </c>
      <c r="D35" s="119" t="s">
        <v>21</v>
      </c>
      <c r="E35" s="119" t="s">
        <v>21</v>
      </c>
      <c r="F35" s="119" t="s">
        <v>21</v>
      </c>
      <c r="G35" s="119" t="s">
        <v>21</v>
      </c>
      <c r="H35" s="119" t="s">
        <v>21</v>
      </c>
      <c r="I35" s="119" t="s">
        <v>21</v>
      </c>
      <c r="J35" s="119" t="s">
        <v>21</v>
      </c>
      <c r="K35" s="119" t="s">
        <v>21</v>
      </c>
      <c r="L35" s="119" t="s">
        <v>21</v>
      </c>
      <c r="M35" s="121">
        <v>152428</v>
      </c>
      <c r="N35" s="121">
        <v>130281</v>
      </c>
      <c r="O35" s="156">
        <f t="shared" si="43"/>
        <v>130281</v>
      </c>
      <c r="P35" s="156">
        <f t="shared" si="44"/>
        <v>130281</v>
      </c>
      <c r="Q35" s="134" t="s">
        <v>21</v>
      </c>
      <c r="R35" s="134" t="s">
        <v>21</v>
      </c>
      <c r="S35" s="134" t="s">
        <v>21</v>
      </c>
      <c r="T35" s="134" t="s">
        <v>21</v>
      </c>
      <c r="U35" s="134" t="s">
        <v>21</v>
      </c>
      <c r="V35" s="134" t="s">
        <v>21</v>
      </c>
      <c r="W35" s="134" t="s">
        <v>21</v>
      </c>
      <c r="X35" s="134" t="s">
        <v>21</v>
      </c>
      <c r="Y35" s="134" t="s">
        <v>21</v>
      </c>
      <c r="Z35" s="134" t="s">
        <v>21</v>
      </c>
      <c r="AA35" s="121">
        <f t="shared" si="39"/>
        <v>-22147</v>
      </c>
      <c r="AB35" s="134" t="s">
        <v>21</v>
      </c>
      <c r="AC35" s="134" t="s">
        <v>21</v>
      </c>
      <c r="AD35" s="134" t="s">
        <v>21</v>
      </c>
      <c r="AE35" s="134" t="s">
        <v>21</v>
      </c>
      <c r="AF35" s="134" t="s">
        <v>21</v>
      </c>
      <c r="AG35" s="134" t="s">
        <v>21</v>
      </c>
      <c r="AH35" s="134" t="s">
        <v>21</v>
      </c>
      <c r="AI35" s="134" t="s">
        <v>21</v>
      </c>
      <c r="AJ35" s="134" t="s">
        <v>21</v>
      </c>
      <c r="AK35" s="134" t="s">
        <v>21</v>
      </c>
      <c r="AL35" s="123">
        <f t="shared" si="32"/>
        <v>-0.14529482772194086</v>
      </c>
    </row>
    <row r="36" spans="1:38" s="124" customFormat="1" ht="12.75" x14ac:dyDescent="0.25">
      <c r="A36" s="312" t="s">
        <v>5</v>
      </c>
      <c r="B36" s="27" t="s">
        <v>2</v>
      </c>
      <c r="C36" s="119">
        <v>20311</v>
      </c>
      <c r="D36" s="120">
        <v>15026</v>
      </c>
      <c r="E36" s="120">
        <v>15956</v>
      </c>
      <c r="F36" s="120">
        <v>15484</v>
      </c>
      <c r="G36" s="121">
        <v>15827</v>
      </c>
      <c r="H36" s="121">
        <v>13216</v>
      </c>
      <c r="I36" s="121">
        <v>11629</v>
      </c>
      <c r="J36" s="121">
        <v>9601</v>
      </c>
      <c r="K36" s="121">
        <v>11672</v>
      </c>
      <c r="L36" s="121">
        <v>14062</v>
      </c>
      <c r="M36" s="121">
        <v>13826</v>
      </c>
      <c r="N36" s="121">
        <v>12354</v>
      </c>
      <c r="O36" s="148">
        <v>13671</v>
      </c>
      <c r="P36" s="148">
        <v>13507</v>
      </c>
      <c r="Q36" s="121">
        <f t="shared" si="1"/>
        <v>-7957</v>
      </c>
      <c r="R36" s="121">
        <f t="shared" si="2"/>
        <v>-2672</v>
      </c>
      <c r="S36" s="121">
        <f t="shared" si="3"/>
        <v>-3602</v>
      </c>
      <c r="T36" s="121">
        <f t="shared" si="4"/>
        <v>-3130</v>
      </c>
      <c r="U36" s="121">
        <f t="shared" si="5"/>
        <v>-3473</v>
      </c>
      <c r="V36" s="121">
        <f t="shared" si="6"/>
        <v>-862</v>
      </c>
      <c r="W36" s="121">
        <f t="shared" si="7"/>
        <v>725</v>
      </c>
      <c r="X36" s="121">
        <f t="shared" si="8"/>
        <v>2753</v>
      </c>
      <c r="Y36" s="121">
        <f t="shared" ref="Y36:Y37" si="46">N36-K36</f>
        <v>682</v>
      </c>
      <c r="Z36" s="121">
        <f>N36-L36</f>
        <v>-1708</v>
      </c>
      <c r="AA36" s="121">
        <f t="shared" si="39"/>
        <v>-1472</v>
      </c>
      <c r="AB36" s="123">
        <f t="shared" ref="AB36" si="47">Q36/C36</f>
        <v>-0.39175816060262914</v>
      </c>
      <c r="AC36" s="123">
        <f t="shared" ref="AC36" si="48">R36/D36</f>
        <v>-0.17782510315453215</v>
      </c>
      <c r="AD36" s="123">
        <f t="shared" ref="AD36" si="49">S36/E36</f>
        <v>-0.2257458009526197</v>
      </c>
      <c r="AE36" s="123">
        <f t="shared" ref="AE36" si="50">T36/F36</f>
        <v>-0.20214414879876</v>
      </c>
      <c r="AF36" s="123">
        <f t="shared" ref="AF36" si="51">U36/G36</f>
        <v>-0.21943514247804385</v>
      </c>
      <c r="AG36" s="123">
        <f t="shared" ref="AG36" si="52">V36/H36</f>
        <v>-6.5223970944309928E-2</v>
      </c>
      <c r="AH36" s="123">
        <f t="shared" ref="AH36" si="53">W36/I36</f>
        <v>6.2344139650872821E-2</v>
      </c>
      <c r="AI36" s="123">
        <f t="shared" ref="AI36:AK37" si="54">X36/J36</f>
        <v>0.28674096448286635</v>
      </c>
      <c r="AJ36" s="123">
        <f t="shared" si="54"/>
        <v>5.8430431802604522E-2</v>
      </c>
      <c r="AK36" s="123">
        <f t="shared" si="54"/>
        <v>-0.1214620964300953</v>
      </c>
      <c r="AL36" s="123">
        <f t="shared" si="32"/>
        <v>-0.10646607840300883</v>
      </c>
    </row>
    <row r="37" spans="1:38" s="124" customFormat="1" ht="27.75" customHeight="1" x14ac:dyDescent="0.25">
      <c r="A37" s="312"/>
      <c r="B37" s="27" t="s">
        <v>3</v>
      </c>
      <c r="C37" s="119">
        <v>232835</v>
      </c>
      <c r="D37" s="127">
        <v>216955</v>
      </c>
      <c r="E37" s="127">
        <v>203309</v>
      </c>
      <c r="F37" s="127">
        <v>202406</v>
      </c>
      <c r="G37" s="121">
        <v>200289</v>
      </c>
      <c r="H37" s="121">
        <v>201230</v>
      </c>
      <c r="I37" s="121">
        <v>201080</v>
      </c>
      <c r="J37" s="121">
        <v>185270</v>
      </c>
      <c r="K37" s="121">
        <v>190319</v>
      </c>
      <c r="L37" s="121">
        <v>177023</v>
      </c>
      <c r="M37" s="121">
        <v>180412</v>
      </c>
      <c r="N37" s="121">
        <v>183647</v>
      </c>
      <c r="O37" s="148">
        <v>181774</v>
      </c>
      <c r="P37" s="156">
        <f t="shared" ref="P37:P45" si="55">O37</f>
        <v>181774</v>
      </c>
      <c r="Q37" s="121">
        <f t="shared" si="1"/>
        <v>-49188</v>
      </c>
      <c r="R37" s="121">
        <f t="shared" si="2"/>
        <v>-33308</v>
      </c>
      <c r="S37" s="121">
        <f t="shared" si="3"/>
        <v>-19662</v>
      </c>
      <c r="T37" s="121">
        <f t="shared" si="4"/>
        <v>-18759</v>
      </c>
      <c r="U37" s="121">
        <f t="shared" si="5"/>
        <v>-16642</v>
      </c>
      <c r="V37" s="121">
        <f t="shared" si="6"/>
        <v>-17583</v>
      </c>
      <c r="W37" s="121">
        <f t="shared" si="7"/>
        <v>-17433</v>
      </c>
      <c r="X37" s="121">
        <f t="shared" si="8"/>
        <v>-1623</v>
      </c>
      <c r="Y37" s="121">
        <f t="shared" si="46"/>
        <v>-6672</v>
      </c>
      <c r="Z37" s="121">
        <f>N37-L37</f>
        <v>6624</v>
      </c>
      <c r="AA37" s="121">
        <f t="shared" si="39"/>
        <v>3235</v>
      </c>
      <c r="AB37" s="123">
        <f t="shared" ref="AB37:AH37" si="56">Q37/C37</f>
        <v>-0.21125689866214273</v>
      </c>
      <c r="AC37" s="123">
        <f t="shared" si="56"/>
        <v>-0.15352492452351871</v>
      </c>
      <c r="AD37" s="123">
        <f t="shared" si="56"/>
        <v>-9.6709934139659337E-2</v>
      </c>
      <c r="AE37" s="123">
        <f t="shared" si="56"/>
        <v>-9.2680058891534842E-2</v>
      </c>
      <c r="AF37" s="123">
        <f t="shared" si="56"/>
        <v>-8.3089935043861626E-2</v>
      </c>
      <c r="AG37" s="123">
        <f t="shared" si="56"/>
        <v>-8.7377627590319529E-2</v>
      </c>
      <c r="AH37" s="123">
        <f t="shared" si="56"/>
        <v>-8.6696837079769246E-2</v>
      </c>
      <c r="AI37" s="123">
        <f t="shared" si="54"/>
        <v>-8.7601878339720416E-3</v>
      </c>
      <c r="AJ37" s="123">
        <f t="shared" si="54"/>
        <v>-3.5056930732086655E-2</v>
      </c>
      <c r="AK37" s="123">
        <f t="shared" si="54"/>
        <v>3.741886647497783E-2</v>
      </c>
      <c r="AL37" s="123">
        <f t="shared" si="32"/>
        <v>1.7931179744141188E-2</v>
      </c>
    </row>
    <row r="38" spans="1:38" s="124" customFormat="1" ht="12.75" x14ac:dyDescent="0.25">
      <c r="A38" s="27" t="s">
        <v>29</v>
      </c>
      <c r="B38" s="315" t="s">
        <v>3</v>
      </c>
      <c r="C38" s="119" t="s">
        <v>21</v>
      </c>
      <c r="D38" s="119" t="s">
        <v>21</v>
      </c>
      <c r="E38" s="119" t="s">
        <v>21</v>
      </c>
      <c r="F38" s="119" t="s">
        <v>21</v>
      </c>
      <c r="G38" s="119" t="s">
        <v>21</v>
      </c>
      <c r="H38" s="121">
        <v>10498</v>
      </c>
      <c r="I38" s="121">
        <v>11390</v>
      </c>
      <c r="J38" s="121">
        <v>11259</v>
      </c>
      <c r="K38" s="121">
        <v>11079</v>
      </c>
      <c r="L38" s="121">
        <v>9252</v>
      </c>
      <c r="M38" s="121">
        <v>11415</v>
      </c>
      <c r="N38" s="121">
        <v>10681</v>
      </c>
      <c r="O38" s="155">
        <v>10681</v>
      </c>
      <c r="P38" s="156">
        <f t="shared" si="55"/>
        <v>10681</v>
      </c>
      <c r="Q38" s="134" t="s">
        <v>21</v>
      </c>
      <c r="R38" s="134" t="s">
        <v>21</v>
      </c>
      <c r="S38" s="134" t="s">
        <v>21</v>
      </c>
      <c r="T38" s="134" t="s">
        <v>21</v>
      </c>
      <c r="U38" s="134" t="s">
        <v>21</v>
      </c>
      <c r="V38" s="121">
        <f t="shared" si="6"/>
        <v>183</v>
      </c>
      <c r="W38" s="121">
        <f t="shared" si="7"/>
        <v>-709</v>
      </c>
      <c r="X38" s="121">
        <f t="shared" si="8"/>
        <v>-578</v>
      </c>
      <c r="Y38" s="121">
        <f t="shared" si="9"/>
        <v>-398</v>
      </c>
      <c r="Z38" s="121">
        <f t="shared" ref="Z38:Z47" si="57">N38-L38</f>
        <v>1429</v>
      </c>
      <c r="AA38" s="121">
        <f t="shared" si="39"/>
        <v>-734</v>
      </c>
      <c r="AB38" s="134" t="s">
        <v>21</v>
      </c>
      <c r="AC38" s="134" t="s">
        <v>21</v>
      </c>
      <c r="AD38" s="134" t="s">
        <v>21</v>
      </c>
      <c r="AE38" s="134" t="s">
        <v>21</v>
      </c>
      <c r="AF38" s="134" t="s">
        <v>21</v>
      </c>
      <c r="AG38" s="123">
        <f>V38/H38</f>
        <v>1.7431891788912173E-2</v>
      </c>
      <c r="AH38" s="123">
        <f>W38/I38</f>
        <v>-6.224758560140474E-2</v>
      </c>
      <c r="AI38" s="123">
        <f>X38/J38</f>
        <v>-5.133670841104894E-2</v>
      </c>
      <c r="AJ38" s="123">
        <f>Y38/K38</f>
        <v>-3.592381983933568E-2</v>
      </c>
      <c r="AK38" s="123">
        <f t="shared" ref="AK38:AK39" si="58">Z38/L38</f>
        <v>0.15445309122351925</v>
      </c>
      <c r="AL38" s="123">
        <f t="shared" si="32"/>
        <v>-6.4301357862461675E-2</v>
      </c>
    </row>
    <row r="39" spans="1:38" s="124" customFormat="1" ht="26.25" thickBot="1" x14ac:dyDescent="0.3">
      <c r="A39" s="114" t="s">
        <v>67</v>
      </c>
      <c r="B39" s="315"/>
      <c r="C39" s="119" t="s">
        <v>21</v>
      </c>
      <c r="D39" s="119" t="s">
        <v>21</v>
      </c>
      <c r="E39" s="119" t="s">
        <v>21</v>
      </c>
      <c r="F39" s="119" t="s">
        <v>21</v>
      </c>
      <c r="G39" s="119" t="s">
        <v>21</v>
      </c>
      <c r="H39" s="119" t="s">
        <v>21</v>
      </c>
      <c r="I39" s="119" t="s">
        <v>21</v>
      </c>
      <c r="J39" s="119" t="s">
        <v>21</v>
      </c>
      <c r="K39" s="119" t="s">
        <v>21</v>
      </c>
      <c r="L39" s="121">
        <v>3947</v>
      </c>
      <c r="M39" s="121">
        <v>4960</v>
      </c>
      <c r="N39" s="128">
        <v>5165</v>
      </c>
      <c r="O39" s="157">
        <f>N39</f>
        <v>5165</v>
      </c>
      <c r="P39" s="156">
        <f t="shared" si="55"/>
        <v>5165</v>
      </c>
      <c r="Q39" s="134" t="s">
        <v>21</v>
      </c>
      <c r="R39" s="134" t="s">
        <v>21</v>
      </c>
      <c r="S39" s="134" t="s">
        <v>21</v>
      </c>
      <c r="T39" s="134" t="s">
        <v>21</v>
      </c>
      <c r="U39" s="134" t="s">
        <v>21</v>
      </c>
      <c r="V39" s="134" t="s">
        <v>21</v>
      </c>
      <c r="W39" s="134" t="s">
        <v>21</v>
      </c>
      <c r="X39" s="134" t="s">
        <v>21</v>
      </c>
      <c r="Y39" s="134" t="s">
        <v>21</v>
      </c>
      <c r="Z39" s="121">
        <f t="shared" si="57"/>
        <v>1218</v>
      </c>
      <c r="AA39" s="121">
        <f t="shared" si="39"/>
        <v>205</v>
      </c>
      <c r="AB39" s="134" t="s">
        <v>21</v>
      </c>
      <c r="AC39" s="134" t="s">
        <v>21</v>
      </c>
      <c r="AD39" s="134" t="s">
        <v>21</v>
      </c>
      <c r="AE39" s="134" t="s">
        <v>21</v>
      </c>
      <c r="AF39" s="134" t="s">
        <v>21</v>
      </c>
      <c r="AG39" s="134" t="s">
        <v>21</v>
      </c>
      <c r="AH39" s="134" t="s">
        <v>21</v>
      </c>
      <c r="AI39" s="134" t="s">
        <v>21</v>
      </c>
      <c r="AJ39" s="134" t="s">
        <v>21</v>
      </c>
      <c r="AK39" s="123">
        <f t="shared" si="58"/>
        <v>0.30858880162148467</v>
      </c>
      <c r="AL39" s="123">
        <f t="shared" si="32"/>
        <v>4.1330645161290321E-2</v>
      </c>
    </row>
    <row r="40" spans="1:38" s="124" customFormat="1" ht="26.25" thickBot="1" x14ac:dyDescent="0.3">
      <c r="A40" s="114" t="s">
        <v>159</v>
      </c>
      <c r="B40" s="315"/>
      <c r="C40" s="134" t="s">
        <v>21</v>
      </c>
      <c r="D40" s="134" t="s">
        <v>21</v>
      </c>
      <c r="E40" s="134" t="s">
        <v>21</v>
      </c>
      <c r="F40" s="134" t="s">
        <v>21</v>
      </c>
      <c r="G40" s="134" t="s">
        <v>21</v>
      </c>
      <c r="H40" s="134" t="s">
        <v>21</v>
      </c>
      <c r="I40" s="134" t="s">
        <v>21</v>
      </c>
      <c r="J40" s="134" t="s">
        <v>21</v>
      </c>
      <c r="K40" s="134" t="s">
        <v>21</v>
      </c>
      <c r="L40" s="134" t="s">
        <v>21</v>
      </c>
      <c r="M40" s="140" t="s">
        <v>21</v>
      </c>
      <c r="N40" s="117">
        <v>2421</v>
      </c>
      <c r="O40" s="157">
        <f t="shared" ref="O40:O45" si="59">N40</f>
        <v>2421</v>
      </c>
      <c r="P40" s="156">
        <f t="shared" si="55"/>
        <v>2421</v>
      </c>
      <c r="Q40" s="134" t="s">
        <v>21</v>
      </c>
      <c r="R40" s="134" t="s">
        <v>21</v>
      </c>
      <c r="S40" s="134" t="s">
        <v>21</v>
      </c>
      <c r="T40" s="134" t="s">
        <v>21</v>
      </c>
      <c r="U40" s="134" t="s">
        <v>21</v>
      </c>
      <c r="V40" s="134" t="s">
        <v>21</v>
      </c>
      <c r="W40" s="134" t="s">
        <v>21</v>
      </c>
      <c r="X40" s="134" t="s">
        <v>21</v>
      </c>
      <c r="Y40" s="134" t="s">
        <v>21</v>
      </c>
      <c r="Z40" s="134" t="s">
        <v>21</v>
      </c>
      <c r="AA40" s="134" t="s">
        <v>21</v>
      </c>
      <c r="AB40" s="134" t="s">
        <v>21</v>
      </c>
      <c r="AC40" s="134" t="s">
        <v>21</v>
      </c>
      <c r="AD40" s="134" t="s">
        <v>21</v>
      </c>
      <c r="AE40" s="134" t="s">
        <v>21</v>
      </c>
      <c r="AF40" s="134" t="s">
        <v>21</v>
      </c>
      <c r="AG40" s="134" t="s">
        <v>21</v>
      </c>
      <c r="AH40" s="134" t="s">
        <v>21</v>
      </c>
      <c r="AI40" s="134" t="s">
        <v>21</v>
      </c>
      <c r="AJ40" s="134" t="s">
        <v>21</v>
      </c>
      <c r="AK40" s="134" t="s">
        <v>21</v>
      </c>
      <c r="AL40" s="134" t="s">
        <v>21</v>
      </c>
    </row>
    <row r="41" spans="1:38" s="124" customFormat="1" ht="26.25" thickBot="1" x14ac:dyDescent="0.3">
      <c r="A41" s="114" t="s">
        <v>160</v>
      </c>
      <c r="B41" s="315"/>
      <c r="C41" s="134" t="s">
        <v>21</v>
      </c>
      <c r="D41" s="134" t="s">
        <v>21</v>
      </c>
      <c r="E41" s="134" t="s">
        <v>21</v>
      </c>
      <c r="F41" s="134" t="s">
        <v>21</v>
      </c>
      <c r="G41" s="134" t="s">
        <v>21</v>
      </c>
      <c r="H41" s="134" t="s">
        <v>21</v>
      </c>
      <c r="I41" s="134" t="s">
        <v>21</v>
      </c>
      <c r="J41" s="134" t="s">
        <v>21</v>
      </c>
      <c r="K41" s="134" t="s">
        <v>21</v>
      </c>
      <c r="L41" s="134" t="s">
        <v>21</v>
      </c>
      <c r="M41" s="140" t="s">
        <v>21</v>
      </c>
      <c r="N41" s="117">
        <v>447</v>
      </c>
      <c r="O41" s="157">
        <f t="shared" si="59"/>
        <v>447</v>
      </c>
      <c r="P41" s="156">
        <f t="shared" si="55"/>
        <v>447</v>
      </c>
      <c r="Q41" s="134" t="s">
        <v>21</v>
      </c>
      <c r="R41" s="134" t="s">
        <v>21</v>
      </c>
      <c r="S41" s="134" t="s">
        <v>21</v>
      </c>
      <c r="T41" s="134" t="s">
        <v>21</v>
      </c>
      <c r="U41" s="134" t="s">
        <v>21</v>
      </c>
      <c r="V41" s="134" t="s">
        <v>21</v>
      </c>
      <c r="W41" s="134" t="s">
        <v>21</v>
      </c>
      <c r="X41" s="134" t="s">
        <v>21</v>
      </c>
      <c r="Y41" s="134" t="s">
        <v>21</v>
      </c>
      <c r="Z41" s="134" t="s">
        <v>21</v>
      </c>
      <c r="AA41" s="134" t="s">
        <v>21</v>
      </c>
      <c r="AB41" s="134" t="s">
        <v>21</v>
      </c>
      <c r="AC41" s="134" t="s">
        <v>21</v>
      </c>
      <c r="AD41" s="134" t="s">
        <v>21</v>
      </c>
      <c r="AE41" s="134" t="s">
        <v>21</v>
      </c>
      <c r="AF41" s="134" t="s">
        <v>21</v>
      </c>
      <c r="AG41" s="134" t="s">
        <v>21</v>
      </c>
      <c r="AH41" s="134" t="s">
        <v>21</v>
      </c>
      <c r="AI41" s="134" t="s">
        <v>21</v>
      </c>
      <c r="AJ41" s="134" t="s">
        <v>21</v>
      </c>
      <c r="AK41" s="134" t="s">
        <v>21</v>
      </c>
      <c r="AL41" s="134" t="s">
        <v>21</v>
      </c>
    </row>
    <row r="42" spans="1:38" s="124" customFormat="1" ht="39" thickBot="1" x14ac:dyDescent="0.3">
      <c r="A42" s="114" t="s">
        <v>161</v>
      </c>
      <c r="B42" s="315"/>
      <c r="C42" s="134" t="s">
        <v>21</v>
      </c>
      <c r="D42" s="134" t="s">
        <v>21</v>
      </c>
      <c r="E42" s="134" t="s">
        <v>21</v>
      </c>
      <c r="F42" s="134" t="s">
        <v>21</v>
      </c>
      <c r="G42" s="134" t="s">
        <v>21</v>
      </c>
      <c r="H42" s="134" t="s">
        <v>21</v>
      </c>
      <c r="I42" s="134" t="s">
        <v>21</v>
      </c>
      <c r="J42" s="134" t="s">
        <v>21</v>
      </c>
      <c r="K42" s="134" t="s">
        <v>21</v>
      </c>
      <c r="L42" s="134" t="s">
        <v>21</v>
      </c>
      <c r="M42" s="140" t="s">
        <v>21</v>
      </c>
      <c r="N42" s="117">
        <v>197</v>
      </c>
      <c r="O42" s="157">
        <f t="shared" si="59"/>
        <v>197</v>
      </c>
      <c r="P42" s="156">
        <f t="shared" si="55"/>
        <v>197</v>
      </c>
      <c r="Q42" s="134" t="s">
        <v>21</v>
      </c>
      <c r="R42" s="134" t="s">
        <v>21</v>
      </c>
      <c r="S42" s="134" t="s">
        <v>21</v>
      </c>
      <c r="T42" s="134" t="s">
        <v>21</v>
      </c>
      <c r="U42" s="134" t="s">
        <v>21</v>
      </c>
      <c r="V42" s="134" t="s">
        <v>21</v>
      </c>
      <c r="W42" s="134" t="s">
        <v>21</v>
      </c>
      <c r="X42" s="134" t="s">
        <v>21</v>
      </c>
      <c r="Y42" s="134" t="s">
        <v>21</v>
      </c>
      <c r="Z42" s="134" t="s">
        <v>21</v>
      </c>
      <c r="AA42" s="134" t="s">
        <v>21</v>
      </c>
      <c r="AB42" s="134" t="s">
        <v>21</v>
      </c>
      <c r="AC42" s="134" t="s">
        <v>21</v>
      </c>
      <c r="AD42" s="134" t="s">
        <v>21</v>
      </c>
      <c r="AE42" s="134" t="s">
        <v>21</v>
      </c>
      <c r="AF42" s="134" t="s">
        <v>21</v>
      </c>
      <c r="AG42" s="134" t="s">
        <v>21</v>
      </c>
      <c r="AH42" s="134" t="s">
        <v>21</v>
      </c>
      <c r="AI42" s="134" t="s">
        <v>21</v>
      </c>
      <c r="AJ42" s="134" t="s">
        <v>21</v>
      </c>
      <c r="AK42" s="134" t="s">
        <v>21</v>
      </c>
      <c r="AL42" s="134" t="s">
        <v>21</v>
      </c>
    </row>
    <row r="43" spans="1:38" s="124" customFormat="1" ht="13.5" thickBot="1" x14ac:dyDescent="0.3">
      <c r="A43" s="114" t="s">
        <v>162</v>
      </c>
      <c r="B43" s="315"/>
      <c r="C43" s="134" t="s">
        <v>21</v>
      </c>
      <c r="D43" s="134" t="s">
        <v>21</v>
      </c>
      <c r="E43" s="134" t="s">
        <v>21</v>
      </c>
      <c r="F43" s="134" t="s">
        <v>21</v>
      </c>
      <c r="G43" s="134" t="s">
        <v>21</v>
      </c>
      <c r="H43" s="134" t="s">
        <v>21</v>
      </c>
      <c r="I43" s="134" t="s">
        <v>21</v>
      </c>
      <c r="J43" s="134" t="s">
        <v>21</v>
      </c>
      <c r="K43" s="134" t="s">
        <v>21</v>
      </c>
      <c r="L43" s="134" t="s">
        <v>21</v>
      </c>
      <c r="M43" s="140" t="s">
        <v>21</v>
      </c>
      <c r="N43" s="117">
        <v>491</v>
      </c>
      <c r="O43" s="157">
        <f t="shared" si="59"/>
        <v>491</v>
      </c>
      <c r="P43" s="156">
        <f t="shared" si="55"/>
        <v>491</v>
      </c>
      <c r="Q43" s="134" t="s">
        <v>21</v>
      </c>
      <c r="R43" s="134" t="s">
        <v>21</v>
      </c>
      <c r="S43" s="134" t="s">
        <v>21</v>
      </c>
      <c r="T43" s="134" t="s">
        <v>21</v>
      </c>
      <c r="U43" s="134" t="s">
        <v>21</v>
      </c>
      <c r="V43" s="134" t="s">
        <v>21</v>
      </c>
      <c r="W43" s="134" t="s">
        <v>21</v>
      </c>
      <c r="X43" s="134" t="s">
        <v>21</v>
      </c>
      <c r="Y43" s="134" t="s">
        <v>21</v>
      </c>
      <c r="Z43" s="134" t="s">
        <v>21</v>
      </c>
      <c r="AA43" s="134" t="s">
        <v>21</v>
      </c>
      <c r="AB43" s="134" t="s">
        <v>21</v>
      </c>
      <c r="AC43" s="134" t="s">
        <v>21</v>
      </c>
      <c r="AD43" s="134" t="s">
        <v>21</v>
      </c>
      <c r="AE43" s="134" t="s">
        <v>21</v>
      </c>
      <c r="AF43" s="134" t="s">
        <v>21</v>
      </c>
      <c r="AG43" s="134" t="s">
        <v>21</v>
      </c>
      <c r="AH43" s="134" t="s">
        <v>21</v>
      </c>
      <c r="AI43" s="134" t="s">
        <v>21</v>
      </c>
      <c r="AJ43" s="134" t="s">
        <v>21</v>
      </c>
      <c r="AK43" s="134" t="s">
        <v>21</v>
      </c>
      <c r="AL43" s="134" t="s">
        <v>21</v>
      </c>
    </row>
    <row r="44" spans="1:38" s="124" customFormat="1" ht="26.25" thickBot="1" x14ac:dyDescent="0.3">
      <c r="A44" s="114" t="s">
        <v>65</v>
      </c>
      <c r="B44" s="27" t="s">
        <v>3</v>
      </c>
      <c r="C44" s="119" t="s">
        <v>21</v>
      </c>
      <c r="D44" s="119" t="s">
        <v>21</v>
      </c>
      <c r="E44" s="119" t="s">
        <v>21</v>
      </c>
      <c r="F44" s="119" t="s">
        <v>21</v>
      </c>
      <c r="G44" s="119" t="s">
        <v>21</v>
      </c>
      <c r="H44" s="119" t="s">
        <v>21</v>
      </c>
      <c r="I44" s="119" t="s">
        <v>21</v>
      </c>
      <c r="J44" s="119" t="s">
        <v>21</v>
      </c>
      <c r="K44" s="119" t="s">
        <v>21</v>
      </c>
      <c r="L44" s="121">
        <v>143</v>
      </c>
      <c r="M44" s="121">
        <v>141</v>
      </c>
      <c r="N44" s="138" t="s">
        <v>21</v>
      </c>
      <c r="O44" s="157" t="str">
        <f t="shared" si="59"/>
        <v>х</v>
      </c>
      <c r="P44" s="156" t="str">
        <f t="shared" si="55"/>
        <v>х</v>
      </c>
      <c r="Q44" s="134" t="s">
        <v>21</v>
      </c>
      <c r="R44" s="134" t="s">
        <v>21</v>
      </c>
      <c r="S44" s="134" t="s">
        <v>21</v>
      </c>
      <c r="T44" s="134" t="s">
        <v>21</v>
      </c>
      <c r="U44" s="134" t="s">
        <v>21</v>
      </c>
      <c r="V44" s="134" t="s">
        <v>21</v>
      </c>
      <c r="W44" s="134" t="s">
        <v>21</v>
      </c>
      <c r="X44" s="134" t="s">
        <v>21</v>
      </c>
      <c r="Y44" s="134" t="s">
        <v>21</v>
      </c>
      <c r="Z44" s="134" t="s">
        <v>21</v>
      </c>
      <c r="AA44" s="134" t="s">
        <v>21</v>
      </c>
      <c r="AB44" s="134" t="s">
        <v>21</v>
      </c>
      <c r="AC44" s="134" t="s">
        <v>21</v>
      </c>
      <c r="AD44" s="134" t="s">
        <v>21</v>
      </c>
      <c r="AE44" s="134" t="s">
        <v>21</v>
      </c>
      <c r="AF44" s="134" t="s">
        <v>21</v>
      </c>
      <c r="AG44" s="134" t="s">
        <v>21</v>
      </c>
      <c r="AH44" s="134" t="s">
        <v>21</v>
      </c>
      <c r="AI44" s="134" t="s">
        <v>21</v>
      </c>
      <c r="AJ44" s="134" t="s">
        <v>21</v>
      </c>
      <c r="AK44" s="134" t="s">
        <v>21</v>
      </c>
      <c r="AL44" s="134" t="s">
        <v>21</v>
      </c>
    </row>
    <row r="45" spans="1:38" s="124" customFormat="1" ht="26.25" thickBot="1" x14ac:dyDescent="0.3">
      <c r="A45" s="114" t="s">
        <v>66</v>
      </c>
      <c r="B45" s="27" t="s">
        <v>3</v>
      </c>
      <c r="C45" s="119" t="s">
        <v>21</v>
      </c>
      <c r="D45" s="119" t="s">
        <v>21</v>
      </c>
      <c r="E45" s="119" t="s">
        <v>21</v>
      </c>
      <c r="F45" s="119" t="s">
        <v>21</v>
      </c>
      <c r="G45" s="119" t="s">
        <v>21</v>
      </c>
      <c r="H45" s="119" t="s">
        <v>21</v>
      </c>
      <c r="I45" s="119" t="s">
        <v>21</v>
      </c>
      <c r="J45" s="119" t="s">
        <v>21</v>
      </c>
      <c r="K45" s="119" t="s">
        <v>21</v>
      </c>
      <c r="L45" s="121">
        <v>3</v>
      </c>
      <c r="M45" s="121">
        <v>3</v>
      </c>
      <c r="N45" s="138" t="s">
        <v>21</v>
      </c>
      <c r="O45" s="157" t="str">
        <f t="shared" si="59"/>
        <v>х</v>
      </c>
      <c r="P45" s="156" t="str">
        <f t="shared" si="55"/>
        <v>х</v>
      </c>
      <c r="Q45" s="134" t="s">
        <v>21</v>
      </c>
      <c r="R45" s="134" t="s">
        <v>21</v>
      </c>
      <c r="S45" s="134" t="s">
        <v>21</v>
      </c>
      <c r="T45" s="134" t="s">
        <v>21</v>
      </c>
      <c r="U45" s="134" t="s">
        <v>21</v>
      </c>
      <c r="V45" s="134" t="s">
        <v>21</v>
      </c>
      <c r="W45" s="134" t="s">
        <v>21</v>
      </c>
      <c r="X45" s="134" t="s">
        <v>21</v>
      </c>
      <c r="Y45" s="134" t="s">
        <v>21</v>
      </c>
      <c r="Z45" s="134" t="s">
        <v>21</v>
      </c>
      <c r="AA45" s="134" t="s">
        <v>21</v>
      </c>
      <c r="AB45" s="134" t="s">
        <v>21</v>
      </c>
      <c r="AC45" s="134" t="s">
        <v>21</v>
      </c>
      <c r="AD45" s="134" t="s">
        <v>21</v>
      </c>
      <c r="AE45" s="134" t="s">
        <v>21</v>
      </c>
      <c r="AF45" s="134" t="s">
        <v>21</v>
      </c>
      <c r="AG45" s="134" t="s">
        <v>21</v>
      </c>
      <c r="AH45" s="134" t="s">
        <v>21</v>
      </c>
      <c r="AI45" s="134" t="s">
        <v>21</v>
      </c>
      <c r="AJ45" s="134" t="s">
        <v>21</v>
      </c>
      <c r="AK45" s="134" t="s">
        <v>21</v>
      </c>
      <c r="AL45" s="134" t="s">
        <v>21</v>
      </c>
    </row>
    <row r="46" spans="1:38" s="124" customFormat="1" ht="12.75" x14ac:dyDescent="0.25">
      <c r="A46" s="312" t="s">
        <v>50</v>
      </c>
      <c r="B46" s="27" t="s">
        <v>2</v>
      </c>
      <c r="C46" s="119">
        <v>48515</v>
      </c>
      <c r="D46" s="127">
        <v>47949</v>
      </c>
      <c r="E46" s="127">
        <v>1882</v>
      </c>
      <c r="F46" s="127">
        <v>1833</v>
      </c>
      <c r="G46" s="121">
        <v>1821</v>
      </c>
      <c r="H46" s="121">
        <v>1978</v>
      </c>
      <c r="I46" s="121">
        <v>3916</v>
      </c>
      <c r="J46" s="121">
        <v>3408</v>
      </c>
      <c r="K46" s="121">
        <v>2450</v>
      </c>
      <c r="L46" s="121">
        <v>3255</v>
      </c>
      <c r="M46" s="121">
        <v>3788</v>
      </c>
      <c r="N46" s="121">
        <v>3153</v>
      </c>
      <c r="O46" s="158">
        <v>3394</v>
      </c>
      <c r="P46" s="159">
        <v>3280</v>
      </c>
      <c r="Q46" s="121">
        <f t="shared" si="1"/>
        <v>-45362</v>
      </c>
      <c r="R46" s="121">
        <f t="shared" si="2"/>
        <v>-44796</v>
      </c>
      <c r="S46" s="121">
        <f t="shared" si="3"/>
        <v>1271</v>
      </c>
      <c r="T46" s="121">
        <f t="shared" si="4"/>
        <v>1320</v>
      </c>
      <c r="U46" s="121">
        <f t="shared" si="5"/>
        <v>1332</v>
      </c>
      <c r="V46" s="121">
        <f t="shared" si="6"/>
        <v>1175</v>
      </c>
      <c r="W46" s="121">
        <f t="shared" si="7"/>
        <v>-763</v>
      </c>
      <c r="X46" s="121">
        <f t="shared" si="8"/>
        <v>-255</v>
      </c>
      <c r="Y46" s="121">
        <f t="shared" si="9"/>
        <v>703</v>
      </c>
      <c r="Z46" s="121">
        <f t="shared" si="57"/>
        <v>-102</v>
      </c>
      <c r="AA46" s="121">
        <f t="shared" si="39"/>
        <v>-635</v>
      </c>
      <c r="AB46" s="123">
        <f t="shared" ref="AB46:AK47" si="60">Q46/C46</f>
        <v>-0.93500979078635471</v>
      </c>
      <c r="AC46" s="123">
        <f t="shared" si="60"/>
        <v>-0.93424263279734721</v>
      </c>
      <c r="AD46" s="123">
        <f t="shared" si="60"/>
        <v>0.67534537725823596</v>
      </c>
      <c r="AE46" s="123">
        <f t="shared" si="60"/>
        <v>0.72013093289689034</v>
      </c>
      <c r="AF46" s="123">
        <f t="shared" si="60"/>
        <v>0.73146622734761124</v>
      </c>
      <c r="AG46" s="123">
        <f t="shared" si="60"/>
        <v>0.59403437815975735</v>
      </c>
      <c r="AH46" s="123">
        <f t="shared" si="60"/>
        <v>-0.19484167517875384</v>
      </c>
      <c r="AI46" s="123">
        <f t="shared" si="60"/>
        <v>-7.4823943661971828E-2</v>
      </c>
      <c r="AJ46" s="123">
        <f t="shared" si="60"/>
        <v>0.28693877551020408</v>
      </c>
      <c r="AK46" s="123">
        <f t="shared" si="60"/>
        <v>-3.1336405529953919E-2</v>
      </c>
      <c r="AL46" s="123">
        <f t="shared" si="32"/>
        <v>-0.16763463569165787</v>
      </c>
    </row>
    <row r="47" spans="1:38" s="124" customFormat="1" ht="26.25" customHeight="1" x14ac:dyDescent="0.25">
      <c r="A47" s="312"/>
      <c r="B47" s="305" t="s">
        <v>3</v>
      </c>
      <c r="C47" s="119">
        <v>725889</v>
      </c>
      <c r="D47" s="127">
        <v>660229</v>
      </c>
      <c r="E47" s="127">
        <v>70864</v>
      </c>
      <c r="F47" s="127">
        <v>70472</v>
      </c>
      <c r="G47" s="121">
        <v>69726</v>
      </c>
      <c r="H47" s="121">
        <v>71526</v>
      </c>
      <c r="I47" s="121">
        <v>71643</v>
      </c>
      <c r="J47" s="121">
        <v>68332</v>
      </c>
      <c r="K47" s="121">
        <v>82137</v>
      </c>
      <c r="L47" s="121">
        <v>72992</v>
      </c>
      <c r="M47" s="121">
        <v>74463</v>
      </c>
      <c r="N47" s="121">
        <v>74350</v>
      </c>
      <c r="O47" s="148">
        <v>70075</v>
      </c>
      <c r="P47" s="156">
        <f t="shared" ref="P47:P57" si="61">O47</f>
        <v>70075</v>
      </c>
      <c r="Q47" s="121">
        <f t="shared" si="1"/>
        <v>-651539</v>
      </c>
      <c r="R47" s="121">
        <f t="shared" si="2"/>
        <v>-585879</v>
      </c>
      <c r="S47" s="121">
        <f t="shared" si="3"/>
        <v>3486</v>
      </c>
      <c r="T47" s="121">
        <f t="shared" si="4"/>
        <v>3878</v>
      </c>
      <c r="U47" s="121">
        <f t="shared" si="5"/>
        <v>4624</v>
      </c>
      <c r="V47" s="121">
        <f t="shared" si="6"/>
        <v>2824</v>
      </c>
      <c r="W47" s="121">
        <f t="shared" si="7"/>
        <v>2707</v>
      </c>
      <c r="X47" s="121">
        <f t="shared" si="8"/>
        <v>6018</v>
      </c>
      <c r="Y47" s="121">
        <f t="shared" si="9"/>
        <v>-7787</v>
      </c>
      <c r="Z47" s="121">
        <f t="shared" si="57"/>
        <v>1358</v>
      </c>
      <c r="AA47" s="121">
        <f t="shared" si="39"/>
        <v>-113</v>
      </c>
      <c r="AB47" s="123">
        <f t="shared" si="60"/>
        <v>-0.89757387148723844</v>
      </c>
      <c r="AC47" s="123">
        <f t="shared" si="60"/>
        <v>-0.88738755795337676</v>
      </c>
      <c r="AD47" s="123">
        <f t="shared" si="60"/>
        <v>4.9192820049672611E-2</v>
      </c>
      <c r="AE47" s="123">
        <f t="shared" si="60"/>
        <v>5.5028947667158587E-2</v>
      </c>
      <c r="AF47" s="123">
        <f t="shared" si="60"/>
        <v>6.6316725468261478E-2</v>
      </c>
      <c r="AG47" s="123">
        <f t="shared" si="60"/>
        <v>3.9482146352375361E-2</v>
      </c>
      <c r="AH47" s="123">
        <f t="shared" si="60"/>
        <v>3.7784570718702455E-2</v>
      </c>
      <c r="AI47" s="123">
        <f t="shared" si="60"/>
        <v>8.8070011122168237E-2</v>
      </c>
      <c r="AJ47" s="123">
        <f t="shared" si="60"/>
        <v>-9.480502087974968E-2</v>
      </c>
      <c r="AK47" s="123">
        <f t="shared" si="60"/>
        <v>1.8604778605874617E-2</v>
      </c>
      <c r="AL47" s="123">
        <f t="shared" si="32"/>
        <v>-1.5175321971986086E-3</v>
      </c>
    </row>
    <row r="48" spans="1:38" s="124" customFormat="1" ht="12.75" x14ac:dyDescent="0.25">
      <c r="A48" s="27" t="s">
        <v>29</v>
      </c>
      <c r="B48" s="306"/>
      <c r="C48" s="119" t="s">
        <v>21</v>
      </c>
      <c r="D48" s="119" t="s">
        <v>21</v>
      </c>
      <c r="E48" s="119" t="s">
        <v>21</v>
      </c>
      <c r="F48" s="119" t="s">
        <v>21</v>
      </c>
      <c r="G48" s="119" t="s">
        <v>21</v>
      </c>
      <c r="H48" s="121">
        <v>7280</v>
      </c>
      <c r="I48" s="121">
        <v>7898</v>
      </c>
      <c r="J48" s="121">
        <v>9353</v>
      </c>
      <c r="K48" s="121">
        <v>11725</v>
      </c>
      <c r="L48" s="121">
        <v>12689</v>
      </c>
      <c r="M48" s="121">
        <v>14759</v>
      </c>
      <c r="N48" s="121">
        <v>17095</v>
      </c>
      <c r="O48" s="148">
        <v>13610</v>
      </c>
      <c r="P48" s="156">
        <f t="shared" si="61"/>
        <v>13610</v>
      </c>
      <c r="Q48" s="119" t="s">
        <v>21</v>
      </c>
      <c r="R48" s="119" t="s">
        <v>21</v>
      </c>
      <c r="S48" s="119" t="s">
        <v>21</v>
      </c>
      <c r="T48" s="119" t="s">
        <v>21</v>
      </c>
      <c r="U48" s="119" t="s">
        <v>21</v>
      </c>
      <c r="V48" s="121">
        <f t="shared" si="6"/>
        <v>9815</v>
      </c>
      <c r="W48" s="121">
        <f t="shared" si="7"/>
        <v>9197</v>
      </c>
      <c r="X48" s="121">
        <f t="shared" si="8"/>
        <v>7742</v>
      </c>
      <c r="Y48" s="121">
        <f t="shared" si="9"/>
        <v>5370</v>
      </c>
      <c r="Z48" s="121">
        <f>N48-L48</f>
        <v>4406</v>
      </c>
      <c r="AA48" s="121">
        <f t="shared" si="39"/>
        <v>2336</v>
      </c>
      <c r="AB48" s="134" t="s">
        <v>21</v>
      </c>
      <c r="AC48" s="134" t="s">
        <v>21</v>
      </c>
      <c r="AD48" s="134" t="s">
        <v>21</v>
      </c>
      <c r="AE48" s="134" t="s">
        <v>21</v>
      </c>
      <c r="AF48" s="134" t="s">
        <v>21</v>
      </c>
      <c r="AG48" s="123">
        <f t="shared" ref="AG48:AK49" si="62">V48/H48</f>
        <v>1.3482142857142858</v>
      </c>
      <c r="AH48" s="123">
        <f t="shared" si="62"/>
        <v>1.1644720182324639</v>
      </c>
      <c r="AI48" s="123">
        <f t="shared" si="62"/>
        <v>0.82775580027798568</v>
      </c>
      <c r="AJ48" s="123">
        <f t="shared" si="62"/>
        <v>0.45799573560767592</v>
      </c>
      <c r="AK48" s="123">
        <f t="shared" si="62"/>
        <v>0.34722988415162742</v>
      </c>
      <c r="AL48" s="123">
        <f t="shared" si="32"/>
        <v>0.15827630598279016</v>
      </c>
    </row>
    <row r="49" spans="1:38" s="124" customFormat="1" ht="12.75" x14ac:dyDescent="0.25">
      <c r="A49" s="118" t="s">
        <v>30</v>
      </c>
      <c r="B49" s="306"/>
      <c r="C49" s="119" t="s">
        <v>21</v>
      </c>
      <c r="D49" s="119" t="s">
        <v>21</v>
      </c>
      <c r="E49" s="119" t="s">
        <v>21</v>
      </c>
      <c r="F49" s="119" t="s">
        <v>21</v>
      </c>
      <c r="G49" s="119" t="s">
        <v>21</v>
      </c>
      <c r="H49" s="121">
        <v>750</v>
      </c>
      <c r="I49" s="121">
        <v>560</v>
      </c>
      <c r="J49" s="121">
        <v>603</v>
      </c>
      <c r="K49" s="121">
        <v>683</v>
      </c>
      <c r="L49" s="121">
        <v>602</v>
      </c>
      <c r="M49" s="121">
        <v>750</v>
      </c>
      <c r="N49" s="121">
        <v>670</v>
      </c>
      <c r="O49" s="148">
        <v>670</v>
      </c>
      <c r="P49" s="156">
        <f t="shared" si="61"/>
        <v>670</v>
      </c>
      <c r="Q49" s="119" t="s">
        <v>21</v>
      </c>
      <c r="R49" s="119" t="s">
        <v>21</v>
      </c>
      <c r="S49" s="119" t="s">
        <v>21</v>
      </c>
      <c r="T49" s="119" t="s">
        <v>21</v>
      </c>
      <c r="U49" s="119" t="s">
        <v>21</v>
      </c>
      <c r="V49" s="121">
        <f t="shared" si="6"/>
        <v>-80</v>
      </c>
      <c r="W49" s="121">
        <f t="shared" si="7"/>
        <v>110</v>
      </c>
      <c r="X49" s="121">
        <f t="shared" si="8"/>
        <v>67</v>
      </c>
      <c r="Y49" s="121">
        <f t="shared" si="9"/>
        <v>-13</v>
      </c>
      <c r="Z49" s="121">
        <f t="shared" ref="Z49:Z52" si="63">N49-L49</f>
        <v>68</v>
      </c>
      <c r="AA49" s="121">
        <f t="shared" si="39"/>
        <v>-80</v>
      </c>
      <c r="AB49" s="134" t="s">
        <v>21</v>
      </c>
      <c r="AC49" s="134" t="s">
        <v>21</v>
      </c>
      <c r="AD49" s="134" t="s">
        <v>21</v>
      </c>
      <c r="AE49" s="134" t="s">
        <v>21</v>
      </c>
      <c r="AF49" s="134" t="s">
        <v>21</v>
      </c>
      <c r="AG49" s="123">
        <f t="shared" si="62"/>
        <v>-0.10666666666666667</v>
      </c>
      <c r="AH49" s="123">
        <f t="shared" si="62"/>
        <v>0.19642857142857142</v>
      </c>
      <c r="AI49" s="123">
        <f t="shared" si="62"/>
        <v>0.1111111111111111</v>
      </c>
      <c r="AJ49" s="123">
        <f t="shared" si="62"/>
        <v>-1.9033674963396779E-2</v>
      </c>
      <c r="AK49" s="123">
        <f t="shared" si="62"/>
        <v>0.11295681063122924</v>
      </c>
      <c r="AL49" s="123">
        <f t="shared" si="32"/>
        <v>-0.10666666666666667</v>
      </c>
    </row>
    <row r="50" spans="1:38" s="124" customFormat="1" ht="26.25" thickBot="1" x14ac:dyDescent="0.3">
      <c r="A50" s="114" t="s">
        <v>65</v>
      </c>
      <c r="B50" s="306"/>
      <c r="C50" s="119" t="s">
        <v>21</v>
      </c>
      <c r="D50" s="119" t="s">
        <v>21</v>
      </c>
      <c r="E50" s="119" t="s">
        <v>21</v>
      </c>
      <c r="F50" s="119" t="s">
        <v>21</v>
      </c>
      <c r="G50" s="119" t="s">
        <v>21</v>
      </c>
      <c r="H50" s="119" t="s">
        <v>21</v>
      </c>
      <c r="I50" s="119" t="s">
        <v>21</v>
      </c>
      <c r="J50" s="119" t="s">
        <v>21</v>
      </c>
      <c r="K50" s="119" t="s">
        <v>21</v>
      </c>
      <c r="L50" s="121">
        <v>1145</v>
      </c>
      <c r="M50" s="121">
        <v>983</v>
      </c>
      <c r="N50" s="121">
        <v>723</v>
      </c>
      <c r="O50" s="148">
        <v>723</v>
      </c>
      <c r="P50" s="156">
        <f t="shared" si="61"/>
        <v>723</v>
      </c>
      <c r="Q50" s="119" t="s">
        <v>21</v>
      </c>
      <c r="R50" s="119" t="s">
        <v>21</v>
      </c>
      <c r="S50" s="119" t="s">
        <v>21</v>
      </c>
      <c r="T50" s="119" t="s">
        <v>21</v>
      </c>
      <c r="U50" s="119" t="s">
        <v>21</v>
      </c>
      <c r="V50" s="119" t="s">
        <v>21</v>
      </c>
      <c r="W50" s="119" t="s">
        <v>21</v>
      </c>
      <c r="X50" s="119" t="s">
        <v>21</v>
      </c>
      <c r="Y50" s="119" t="s">
        <v>21</v>
      </c>
      <c r="Z50" s="121">
        <f t="shared" si="63"/>
        <v>-422</v>
      </c>
      <c r="AA50" s="121">
        <f t="shared" si="39"/>
        <v>-260</v>
      </c>
      <c r="AB50" s="134" t="s">
        <v>21</v>
      </c>
      <c r="AC50" s="134" t="s">
        <v>21</v>
      </c>
      <c r="AD50" s="134" t="s">
        <v>21</v>
      </c>
      <c r="AE50" s="134" t="s">
        <v>21</v>
      </c>
      <c r="AF50" s="134" t="s">
        <v>21</v>
      </c>
      <c r="AG50" s="134" t="s">
        <v>21</v>
      </c>
      <c r="AH50" s="134" t="s">
        <v>21</v>
      </c>
      <c r="AI50" s="134" t="s">
        <v>21</v>
      </c>
      <c r="AJ50" s="134" t="s">
        <v>21</v>
      </c>
      <c r="AK50" s="123">
        <f t="shared" ref="AK50:AK52" si="64">Z50/L50</f>
        <v>-0.3685589519650655</v>
      </c>
      <c r="AL50" s="123">
        <f t="shared" si="32"/>
        <v>-0.26449643947100709</v>
      </c>
    </row>
    <row r="51" spans="1:38" s="124" customFormat="1" ht="26.25" thickBot="1" x14ac:dyDescent="0.3">
      <c r="A51" s="114" t="s">
        <v>66</v>
      </c>
      <c r="B51" s="307"/>
      <c r="C51" s="119" t="s">
        <v>21</v>
      </c>
      <c r="D51" s="119" t="s">
        <v>21</v>
      </c>
      <c r="E51" s="119" t="s">
        <v>21</v>
      </c>
      <c r="F51" s="119" t="s">
        <v>21</v>
      </c>
      <c r="G51" s="119" t="s">
        <v>21</v>
      </c>
      <c r="H51" s="119" t="s">
        <v>21</v>
      </c>
      <c r="I51" s="119" t="s">
        <v>21</v>
      </c>
      <c r="J51" s="119" t="s">
        <v>21</v>
      </c>
      <c r="K51" s="119" t="s">
        <v>21</v>
      </c>
      <c r="L51" s="121">
        <v>30</v>
      </c>
      <c r="M51" s="121">
        <v>13</v>
      </c>
      <c r="N51" s="138" t="s">
        <v>21</v>
      </c>
      <c r="O51" s="158" t="s">
        <v>21</v>
      </c>
      <c r="P51" s="156" t="s">
        <v>21</v>
      </c>
      <c r="Q51" s="119" t="s">
        <v>21</v>
      </c>
      <c r="R51" s="119" t="s">
        <v>21</v>
      </c>
      <c r="S51" s="119" t="s">
        <v>21</v>
      </c>
      <c r="T51" s="119" t="s">
        <v>21</v>
      </c>
      <c r="U51" s="119" t="s">
        <v>21</v>
      </c>
      <c r="V51" s="119" t="s">
        <v>21</v>
      </c>
      <c r="W51" s="119" t="s">
        <v>21</v>
      </c>
      <c r="X51" s="119" t="s">
        <v>21</v>
      </c>
      <c r="Y51" s="119" t="s">
        <v>21</v>
      </c>
      <c r="Z51" s="119" t="s">
        <v>21</v>
      </c>
      <c r="AA51" s="119" t="s">
        <v>21</v>
      </c>
      <c r="AB51" s="134" t="s">
        <v>21</v>
      </c>
      <c r="AC51" s="134" t="s">
        <v>21</v>
      </c>
      <c r="AD51" s="134" t="s">
        <v>21</v>
      </c>
      <c r="AE51" s="134" t="s">
        <v>21</v>
      </c>
      <c r="AF51" s="134" t="s">
        <v>21</v>
      </c>
      <c r="AG51" s="134" t="s">
        <v>21</v>
      </c>
      <c r="AH51" s="134" t="s">
        <v>21</v>
      </c>
      <c r="AI51" s="134" t="s">
        <v>21</v>
      </c>
      <c r="AJ51" s="134" t="s">
        <v>21</v>
      </c>
      <c r="AK51" s="134" t="s">
        <v>21</v>
      </c>
      <c r="AL51" s="134" t="s">
        <v>21</v>
      </c>
    </row>
    <row r="52" spans="1:38" s="124" customFormat="1" ht="25.5" x14ac:dyDescent="0.25">
      <c r="A52" s="27" t="s">
        <v>49</v>
      </c>
      <c r="B52" s="305" t="s">
        <v>2</v>
      </c>
      <c r="C52" s="119">
        <v>2543</v>
      </c>
      <c r="D52" s="127">
        <v>114503</v>
      </c>
      <c r="E52" s="127">
        <v>114290</v>
      </c>
      <c r="F52" s="127">
        <v>117740</v>
      </c>
      <c r="G52" s="121">
        <v>118006</v>
      </c>
      <c r="H52" s="121">
        <v>119394</v>
      </c>
      <c r="I52" s="121">
        <v>122776</v>
      </c>
      <c r="J52" s="121">
        <v>99617</v>
      </c>
      <c r="K52" s="121">
        <v>122691</v>
      </c>
      <c r="L52" s="121">
        <v>131433</v>
      </c>
      <c r="M52" s="121">
        <v>136371</v>
      </c>
      <c r="N52" s="121">
        <v>112134</v>
      </c>
      <c r="O52" s="148">
        <v>152255</v>
      </c>
      <c r="P52" s="156">
        <v>151955</v>
      </c>
      <c r="Q52" s="121">
        <f t="shared" si="1"/>
        <v>109591</v>
      </c>
      <c r="R52" s="121">
        <f t="shared" si="2"/>
        <v>-2369</v>
      </c>
      <c r="S52" s="121">
        <f t="shared" si="3"/>
        <v>-2156</v>
      </c>
      <c r="T52" s="121">
        <f t="shared" si="4"/>
        <v>-5606</v>
      </c>
      <c r="U52" s="121">
        <f t="shared" si="5"/>
        <v>-5872</v>
      </c>
      <c r="V52" s="121">
        <f t="shared" si="6"/>
        <v>-7260</v>
      </c>
      <c r="W52" s="121">
        <f t="shared" si="7"/>
        <v>-10642</v>
      </c>
      <c r="X52" s="121">
        <f t="shared" si="8"/>
        <v>12517</v>
      </c>
      <c r="Y52" s="121">
        <f t="shared" si="9"/>
        <v>-10557</v>
      </c>
      <c r="Z52" s="121">
        <f t="shared" si="63"/>
        <v>-19299</v>
      </c>
      <c r="AA52" s="121">
        <f t="shared" si="39"/>
        <v>-24237</v>
      </c>
      <c r="AB52" s="123">
        <f t="shared" ref="AB52:AJ52" si="65">Q52/C52</f>
        <v>43.095163193079038</v>
      </c>
      <c r="AC52" s="123">
        <f t="shared" si="65"/>
        <v>-2.0689414251154992E-2</v>
      </c>
      <c r="AD52" s="123">
        <f t="shared" si="65"/>
        <v>-1.8864292589027911E-2</v>
      </c>
      <c r="AE52" s="123">
        <f t="shared" si="65"/>
        <v>-4.7613385425513848E-2</v>
      </c>
      <c r="AF52" s="123">
        <f t="shared" si="65"/>
        <v>-4.9760181685677002E-2</v>
      </c>
      <c r="AG52" s="123">
        <f t="shared" si="65"/>
        <v>-6.0807075732448868E-2</v>
      </c>
      <c r="AH52" s="123">
        <f t="shared" si="65"/>
        <v>-8.6678178145565915E-2</v>
      </c>
      <c r="AI52" s="123">
        <f t="shared" si="65"/>
        <v>0.125651244265537</v>
      </c>
      <c r="AJ52" s="123">
        <f t="shared" si="65"/>
        <v>-8.6045431205222872E-2</v>
      </c>
      <c r="AK52" s="123">
        <f t="shared" si="64"/>
        <v>-0.14683526968113031</v>
      </c>
      <c r="AL52" s="123">
        <f t="shared" si="32"/>
        <v>-0.17772840266625603</v>
      </c>
    </row>
    <row r="53" spans="1:38" s="124" customFormat="1" ht="12.75" x14ac:dyDescent="0.25">
      <c r="A53" s="27" t="s">
        <v>148</v>
      </c>
      <c r="B53" s="307"/>
      <c r="C53" s="119" t="s">
        <v>21</v>
      </c>
      <c r="D53" s="119" t="s">
        <v>21</v>
      </c>
      <c r="E53" s="119" t="s">
        <v>21</v>
      </c>
      <c r="F53" s="119" t="s">
        <v>21</v>
      </c>
      <c r="G53" s="119" t="s">
        <v>21</v>
      </c>
      <c r="H53" s="119" t="s">
        <v>21</v>
      </c>
      <c r="I53" s="119" t="s">
        <v>21</v>
      </c>
      <c r="J53" s="119" t="s">
        <v>21</v>
      </c>
      <c r="K53" s="119" t="s">
        <v>21</v>
      </c>
      <c r="L53" s="119" t="s">
        <v>21</v>
      </c>
      <c r="M53" s="119">
        <v>4009</v>
      </c>
      <c r="N53" s="119">
        <v>3909</v>
      </c>
      <c r="O53" s="153">
        <v>3909</v>
      </c>
      <c r="P53" s="156">
        <f t="shared" si="61"/>
        <v>3909</v>
      </c>
      <c r="Q53" s="119" t="s">
        <v>21</v>
      </c>
      <c r="R53" s="119" t="s">
        <v>21</v>
      </c>
      <c r="S53" s="119" t="s">
        <v>21</v>
      </c>
      <c r="T53" s="119" t="s">
        <v>21</v>
      </c>
      <c r="U53" s="119" t="s">
        <v>21</v>
      </c>
      <c r="V53" s="119" t="s">
        <v>21</v>
      </c>
      <c r="W53" s="119" t="s">
        <v>21</v>
      </c>
      <c r="X53" s="119" t="s">
        <v>21</v>
      </c>
      <c r="Y53" s="119" t="s">
        <v>21</v>
      </c>
      <c r="Z53" s="119" t="s">
        <v>21</v>
      </c>
      <c r="AA53" s="121">
        <f t="shared" si="39"/>
        <v>-100</v>
      </c>
      <c r="AB53" s="134" t="s">
        <v>21</v>
      </c>
      <c r="AC53" s="134" t="s">
        <v>21</v>
      </c>
      <c r="AD53" s="134" t="s">
        <v>21</v>
      </c>
      <c r="AE53" s="134" t="s">
        <v>21</v>
      </c>
      <c r="AF53" s="134" t="s">
        <v>21</v>
      </c>
      <c r="AG53" s="134" t="s">
        <v>21</v>
      </c>
      <c r="AH53" s="134" t="s">
        <v>21</v>
      </c>
      <c r="AI53" s="134" t="s">
        <v>21</v>
      </c>
      <c r="AJ53" s="134" t="s">
        <v>21</v>
      </c>
      <c r="AK53" s="134" t="s">
        <v>21</v>
      </c>
      <c r="AL53" s="123">
        <f t="shared" si="32"/>
        <v>-2.4943876278373658E-2</v>
      </c>
    </row>
    <row r="54" spans="1:38" s="124" customFormat="1" ht="12.75" x14ac:dyDescent="0.25">
      <c r="A54" s="115" t="s">
        <v>46</v>
      </c>
      <c r="B54" s="27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53"/>
      <c r="P54" s="156">
        <f t="shared" si="61"/>
        <v>0</v>
      </c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</row>
    <row r="55" spans="1:38" s="124" customFormat="1" ht="25.5" x14ac:dyDescent="0.25">
      <c r="A55" s="27" t="s">
        <v>58</v>
      </c>
      <c r="B55" s="305" t="s">
        <v>3</v>
      </c>
      <c r="C55" s="119" t="s">
        <v>21</v>
      </c>
      <c r="D55" s="119" t="s">
        <v>21</v>
      </c>
      <c r="E55" s="119" t="s">
        <v>21</v>
      </c>
      <c r="F55" s="119" t="s">
        <v>21</v>
      </c>
      <c r="G55" s="119" t="s">
        <v>21</v>
      </c>
      <c r="H55" s="119" t="s">
        <v>21</v>
      </c>
      <c r="I55" s="119" t="s">
        <v>21</v>
      </c>
      <c r="J55" s="119" t="s">
        <v>21</v>
      </c>
      <c r="K55" s="121">
        <v>3160</v>
      </c>
      <c r="L55" s="121">
        <v>3789</v>
      </c>
      <c r="M55" s="121">
        <v>4770</v>
      </c>
      <c r="N55" s="121">
        <v>3372</v>
      </c>
      <c r="O55" s="157">
        <f t="shared" ref="O55:O57" si="66">N55</f>
        <v>3372</v>
      </c>
      <c r="P55" s="156">
        <f t="shared" si="61"/>
        <v>3372</v>
      </c>
      <c r="Q55" s="119" t="s">
        <v>21</v>
      </c>
      <c r="R55" s="119" t="s">
        <v>21</v>
      </c>
      <c r="S55" s="119" t="s">
        <v>21</v>
      </c>
      <c r="T55" s="119" t="s">
        <v>21</v>
      </c>
      <c r="U55" s="119" t="s">
        <v>21</v>
      </c>
      <c r="V55" s="119" t="s">
        <v>21</v>
      </c>
      <c r="W55" s="119" t="s">
        <v>21</v>
      </c>
      <c r="X55" s="119" t="s">
        <v>21</v>
      </c>
      <c r="Y55" s="121">
        <f t="shared" si="9"/>
        <v>212</v>
      </c>
      <c r="Z55" s="121">
        <f>N55-L55</f>
        <v>-417</v>
      </c>
      <c r="AA55" s="121">
        <f t="shared" si="39"/>
        <v>-1398</v>
      </c>
      <c r="AB55" s="134" t="s">
        <v>21</v>
      </c>
      <c r="AC55" s="134" t="s">
        <v>21</v>
      </c>
      <c r="AD55" s="134" t="s">
        <v>21</v>
      </c>
      <c r="AE55" s="134" t="s">
        <v>21</v>
      </c>
      <c r="AF55" s="134" t="s">
        <v>21</v>
      </c>
      <c r="AG55" s="134" t="s">
        <v>21</v>
      </c>
      <c r="AH55" s="134" t="s">
        <v>21</v>
      </c>
      <c r="AI55" s="134" t="s">
        <v>21</v>
      </c>
      <c r="AJ55" s="123">
        <f>Y55/K55</f>
        <v>6.7088607594936706E-2</v>
      </c>
      <c r="AK55" s="123">
        <f>Z55/L55</f>
        <v>-0.11005542359461599</v>
      </c>
      <c r="AL55" s="123">
        <f t="shared" si="32"/>
        <v>-0.2930817610062893</v>
      </c>
    </row>
    <row r="56" spans="1:38" s="124" customFormat="1" ht="25.5" x14ac:dyDescent="0.25">
      <c r="A56" s="27" t="s">
        <v>48</v>
      </c>
      <c r="B56" s="306"/>
      <c r="C56" s="119" t="s">
        <v>21</v>
      </c>
      <c r="D56" s="119" t="s">
        <v>21</v>
      </c>
      <c r="E56" s="119" t="s">
        <v>21</v>
      </c>
      <c r="F56" s="119" t="s">
        <v>21</v>
      </c>
      <c r="G56" s="119" t="s">
        <v>21</v>
      </c>
      <c r="H56" s="119" t="s">
        <v>21</v>
      </c>
      <c r="I56" s="119" t="s">
        <v>21</v>
      </c>
      <c r="J56" s="119" t="s">
        <v>21</v>
      </c>
      <c r="K56" s="119" t="s">
        <v>21</v>
      </c>
      <c r="L56" s="121">
        <v>2798</v>
      </c>
      <c r="M56" s="121">
        <v>3253</v>
      </c>
      <c r="N56" s="121">
        <v>2815</v>
      </c>
      <c r="O56" s="157">
        <f t="shared" si="66"/>
        <v>2815</v>
      </c>
      <c r="P56" s="156">
        <f t="shared" si="61"/>
        <v>2815</v>
      </c>
      <c r="Q56" s="119" t="s">
        <v>21</v>
      </c>
      <c r="R56" s="119" t="s">
        <v>21</v>
      </c>
      <c r="S56" s="119" t="s">
        <v>21</v>
      </c>
      <c r="T56" s="119" t="s">
        <v>21</v>
      </c>
      <c r="U56" s="119" t="s">
        <v>21</v>
      </c>
      <c r="V56" s="119" t="s">
        <v>21</v>
      </c>
      <c r="W56" s="119" t="s">
        <v>21</v>
      </c>
      <c r="X56" s="119" t="s">
        <v>21</v>
      </c>
      <c r="Y56" s="119" t="s">
        <v>21</v>
      </c>
      <c r="Z56" s="121">
        <f>N56-L56</f>
        <v>17</v>
      </c>
      <c r="AA56" s="121">
        <f t="shared" si="39"/>
        <v>-438</v>
      </c>
      <c r="AB56" s="134" t="s">
        <v>21</v>
      </c>
      <c r="AC56" s="134" t="s">
        <v>21</v>
      </c>
      <c r="AD56" s="134" t="s">
        <v>21</v>
      </c>
      <c r="AE56" s="134" t="s">
        <v>21</v>
      </c>
      <c r="AF56" s="134" t="s">
        <v>21</v>
      </c>
      <c r="AG56" s="134" t="s">
        <v>21</v>
      </c>
      <c r="AH56" s="134" t="s">
        <v>21</v>
      </c>
      <c r="AI56" s="134" t="s">
        <v>21</v>
      </c>
      <c r="AJ56" s="134" t="s">
        <v>21</v>
      </c>
      <c r="AK56" s="123">
        <f>Z56/L56</f>
        <v>6.0757684060042888E-3</v>
      </c>
      <c r="AL56" s="123">
        <f t="shared" si="32"/>
        <v>-0.13464494312941899</v>
      </c>
    </row>
    <row r="57" spans="1:38" s="124" customFormat="1" ht="39.75" customHeight="1" x14ac:dyDescent="0.25">
      <c r="A57" s="27" t="s">
        <v>47</v>
      </c>
      <c r="B57" s="307"/>
      <c r="C57" s="119" t="s">
        <v>21</v>
      </c>
      <c r="D57" s="119" t="s">
        <v>21</v>
      </c>
      <c r="E57" s="119" t="s">
        <v>21</v>
      </c>
      <c r="F57" s="119" t="s">
        <v>21</v>
      </c>
      <c r="G57" s="119" t="s">
        <v>21</v>
      </c>
      <c r="H57" s="121">
        <v>4615</v>
      </c>
      <c r="I57" s="121">
        <v>5690</v>
      </c>
      <c r="J57" s="121">
        <v>3465</v>
      </c>
      <c r="K57" s="121">
        <v>4892</v>
      </c>
      <c r="L57" s="121">
        <v>5556</v>
      </c>
      <c r="M57" s="121">
        <v>6573</v>
      </c>
      <c r="N57" s="121">
        <v>5872</v>
      </c>
      <c r="O57" s="157">
        <f t="shared" si="66"/>
        <v>5872</v>
      </c>
      <c r="P57" s="156">
        <f t="shared" si="61"/>
        <v>5872</v>
      </c>
      <c r="Q57" s="119" t="s">
        <v>21</v>
      </c>
      <c r="R57" s="119" t="s">
        <v>21</v>
      </c>
      <c r="S57" s="119" t="s">
        <v>21</v>
      </c>
      <c r="T57" s="119" t="s">
        <v>21</v>
      </c>
      <c r="U57" s="119" t="s">
        <v>21</v>
      </c>
      <c r="V57" s="121">
        <f t="shared" ref="V57" si="67">N57-H57</f>
        <v>1257</v>
      </c>
      <c r="W57" s="121">
        <f t="shared" ref="W57" si="68">N57-I57</f>
        <v>182</v>
      </c>
      <c r="X57" s="121">
        <f t="shared" ref="X57" si="69">N57-J57</f>
        <v>2407</v>
      </c>
      <c r="Y57" s="121">
        <f t="shared" ref="Y57" si="70">N57-K57</f>
        <v>980</v>
      </c>
      <c r="Z57" s="121">
        <f>N57-L57</f>
        <v>316</v>
      </c>
      <c r="AA57" s="121">
        <f t="shared" si="39"/>
        <v>-701</v>
      </c>
      <c r="AB57" s="128" t="s">
        <v>21</v>
      </c>
      <c r="AC57" s="128" t="s">
        <v>21</v>
      </c>
      <c r="AD57" s="128" t="s">
        <v>21</v>
      </c>
      <c r="AE57" s="128" t="s">
        <v>21</v>
      </c>
      <c r="AF57" s="128" t="s">
        <v>21</v>
      </c>
      <c r="AG57" s="123">
        <f t="shared" ref="AG57" si="71">V57/H57</f>
        <v>0.27237269772481038</v>
      </c>
      <c r="AH57" s="123">
        <f t="shared" ref="AH57" si="72">W57/I57</f>
        <v>3.1985940246045695E-2</v>
      </c>
      <c r="AI57" s="123">
        <f t="shared" ref="AI57" si="73">X57/J57</f>
        <v>0.69466089466089465</v>
      </c>
      <c r="AJ57" s="123">
        <f t="shared" ref="AJ57" si="74">Y57/K57</f>
        <v>0.20032706459525756</v>
      </c>
      <c r="AK57" s="123">
        <f>Z57/L57</f>
        <v>5.6875449964002879E-2</v>
      </c>
      <c r="AL57" s="123">
        <f t="shared" si="32"/>
        <v>-0.10664841016278716</v>
      </c>
    </row>
    <row r="58" spans="1:38" s="124" customFormat="1" ht="25.5" x14ac:dyDescent="0.25">
      <c r="A58" s="2" t="s">
        <v>60</v>
      </c>
      <c r="B58" s="27"/>
      <c r="C58" s="119"/>
      <c r="D58" s="120"/>
      <c r="E58" s="120"/>
      <c r="F58" s="120"/>
      <c r="G58" s="120"/>
      <c r="H58" s="121"/>
      <c r="I58" s="121"/>
      <c r="J58" s="121"/>
      <c r="K58" s="121"/>
      <c r="L58" s="121"/>
      <c r="M58" s="121"/>
      <c r="N58" s="121"/>
      <c r="O58" s="148"/>
      <c r="P58" s="148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8"/>
      <c r="AC58" s="128"/>
      <c r="AD58" s="128"/>
      <c r="AE58" s="128"/>
      <c r="AF58" s="128"/>
      <c r="AG58" s="123"/>
      <c r="AH58" s="123"/>
      <c r="AI58" s="123"/>
      <c r="AJ58" s="123"/>
      <c r="AK58" s="123"/>
      <c r="AL58" s="123"/>
    </row>
    <row r="59" spans="1:38" s="124" customFormat="1" ht="12.75" x14ac:dyDescent="0.25">
      <c r="A59" s="114" t="s">
        <v>31</v>
      </c>
      <c r="B59" s="304" t="s">
        <v>3</v>
      </c>
      <c r="C59" s="119" t="s">
        <v>21</v>
      </c>
      <c r="D59" s="119" t="s">
        <v>21</v>
      </c>
      <c r="E59" s="119" t="s">
        <v>21</v>
      </c>
      <c r="F59" s="119" t="s">
        <v>21</v>
      </c>
      <c r="G59" s="119" t="s">
        <v>21</v>
      </c>
      <c r="H59" s="119" t="s">
        <v>21</v>
      </c>
      <c r="I59" s="119">
        <v>31293</v>
      </c>
      <c r="J59" s="119">
        <v>45573</v>
      </c>
      <c r="K59" s="119">
        <v>56165</v>
      </c>
      <c r="L59" s="119">
        <v>70701</v>
      </c>
      <c r="M59" s="119">
        <v>77628</v>
      </c>
      <c r="N59" s="119">
        <v>96513</v>
      </c>
      <c r="O59" s="156">
        <v>63074</v>
      </c>
      <c r="P59" s="156">
        <f>O59</f>
        <v>63074</v>
      </c>
      <c r="Q59" s="119" t="s">
        <v>21</v>
      </c>
      <c r="R59" s="119" t="s">
        <v>21</v>
      </c>
      <c r="S59" s="119" t="s">
        <v>21</v>
      </c>
      <c r="T59" s="119" t="s">
        <v>21</v>
      </c>
      <c r="U59" s="119" t="s">
        <v>21</v>
      </c>
      <c r="V59" s="119" t="s">
        <v>21</v>
      </c>
      <c r="W59" s="121">
        <f t="shared" si="7"/>
        <v>65220</v>
      </c>
      <c r="X59" s="121">
        <f t="shared" si="8"/>
        <v>50940</v>
      </c>
      <c r="Y59" s="121">
        <f t="shared" si="9"/>
        <v>40348</v>
      </c>
      <c r="Z59" s="121">
        <f t="shared" ref="Z59:Z64" si="75">N59-L59</f>
        <v>25812</v>
      </c>
      <c r="AA59" s="121">
        <f t="shared" si="39"/>
        <v>18885</v>
      </c>
      <c r="AB59" s="121" t="s">
        <v>21</v>
      </c>
      <c r="AC59" s="121" t="s">
        <v>21</v>
      </c>
      <c r="AD59" s="121" t="s">
        <v>21</v>
      </c>
      <c r="AE59" s="121" t="s">
        <v>21</v>
      </c>
      <c r="AF59" s="121" t="s">
        <v>21</v>
      </c>
      <c r="AG59" s="128" t="s">
        <v>21</v>
      </c>
      <c r="AH59" s="123">
        <f t="shared" ref="AH59:AJ64" si="76">W59/I59</f>
        <v>2.0841721790815839</v>
      </c>
      <c r="AI59" s="123">
        <f t="shared" si="76"/>
        <v>1.117767098940162</v>
      </c>
      <c r="AJ59" s="123">
        <f t="shared" si="76"/>
        <v>0.71838333481705685</v>
      </c>
      <c r="AK59" s="123">
        <f t="shared" ref="AK59:AK64" si="77">Z59/L59</f>
        <v>0.36508677387872873</v>
      </c>
      <c r="AL59" s="123">
        <f t="shared" si="32"/>
        <v>0.24327562219817592</v>
      </c>
    </row>
    <row r="60" spans="1:38" s="124" customFormat="1" ht="12.75" x14ac:dyDescent="0.25">
      <c r="A60" s="114" t="s">
        <v>35</v>
      </c>
      <c r="B60" s="304"/>
      <c r="C60" s="119" t="s">
        <v>21</v>
      </c>
      <c r="D60" s="119" t="s">
        <v>21</v>
      </c>
      <c r="E60" s="119" t="s">
        <v>21</v>
      </c>
      <c r="F60" s="119" t="s">
        <v>21</v>
      </c>
      <c r="G60" s="119" t="s">
        <v>21</v>
      </c>
      <c r="H60" s="119" t="s">
        <v>21</v>
      </c>
      <c r="I60" s="121">
        <v>13541</v>
      </c>
      <c r="J60" s="121">
        <v>16417</v>
      </c>
      <c r="K60" s="121">
        <v>20464</v>
      </c>
      <c r="L60" s="121">
        <v>20333</v>
      </c>
      <c r="M60" s="121">
        <v>29609</v>
      </c>
      <c r="N60" s="121">
        <v>34469</v>
      </c>
      <c r="O60" s="156">
        <v>24072</v>
      </c>
      <c r="P60" s="156">
        <f t="shared" ref="O60:P67" si="78">O60</f>
        <v>24072</v>
      </c>
      <c r="Q60" s="119" t="s">
        <v>21</v>
      </c>
      <c r="R60" s="119" t="s">
        <v>21</v>
      </c>
      <c r="S60" s="119" t="s">
        <v>21</v>
      </c>
      <c r="T60" s="119" t="s">
        <v>21</v>
      </c>
      <c r="U60" s="119" t="s">
        <v>21</v>
      </c>
      <c r="V60" s="119" t="s">
        <v>21</v>
      </c>
      <c r="W60" s="121">
        <f t="shared" si="7"/>
        <v>20928</v>
      </c>
      <c r="X60" s="121">
        <f t="shared" si="8"/>
        <v>18052</v>
      </c>
      <c r="Y60" s="121">
        <f t="shared" si="9"/>
        <v>14005</v>
      </c>
      <c r="Z60" s="121">
        <f t="shared" si="75"/>
        <v>14136</v>
      </c>
      <c r="AA60" s="121">
        <f t="shared" si="39"/>
        <v>4860</v>
      </c>
      <c r="AB60" s="128" t="s">
        <v>21</v>
      </c>
      <c r="AC60" s="128" t="s">
        <v>21</v>
      </c>
      <c r="AD60" s="128" t="s">
        <v>21</v>
      </c>
      <c r="AE60" s="128" t="s">
        <v>21</v>
      </c>
      <c r="AF60" s="128" t="s">
        <v>21</v>
      </c>
      <c r="AG60" s="128" t="s">
        <v>21</v>
      </c>
      <c r="AH60" s="123">
        <f t="shared" si="76"/>
        <v>1.5455283952440735</v>
      </c>
      <c r="AI60" s="123">
        <f t="shared" si="76"/>
        <v>1.0995918864591583</v>
      </c>
      <c r="AJ60" s="123">
        <f t="shared" si="76"/>
        <v>0.68437255668491004</v>
      </c>
      <c r="AK60" s="123">
        <f t="shared" si="77"/>
        <v>0.69522451187724388</v>
      </c>
      <c r="AL60" s="123">
        <f t="shared" si="32"/>
        <v>0.16413928197507516</v>
      </c>
    </row>
    <row r="61" spans="1:38" s="124" customFormat="1" ht="25.5" x14ac:dyDescent="0.25">
      <c r="A61" s="114" t="s">
        <v>36</v>
      </c>
      <c r="B61" s="304"/>
      <c r="C61" s="119" t="s">
        <v>21</v>
      </c>
      <c r="D61" s="119" t="s">
        <v>21</v>
      </c>
      <c r="E61" s="119" t="s">
        <v>21</v>
      </c>
      <c r="F61" s="119" t="s">
        <v>21</v>
      </c>
      <c r="G61" s="119" t="s">
        <v>21</v>
      </c>
      <c r="H61" s="119" t="s">
        <v>21</v>
      </c>
      <c r="I61" s="121">
        <v>128015</v>
      </c>
      <c r="J61" s="121">
        <v>77689</v>
      </c>
      <c r="K61" s="121">
        <v>87754</v>
      </c>
      <c r="L61" s="121">
        <v>95402</v>
      </c>
      <c r="M61" s="121">
        <v>100255</v>
      </c>
      <c r="N61" s="121">
        <v>127366</v>
      </c>
      <c r="O61" s="156">
        <v>133733</v>
      </c>
      <c r="P61" s="156">
        <f t="shared" si="78"/>
        <v>133733</v>
      </c>
      <c r="Q61" s="119" t="s">
        <v>21</v>
      </c>
      <c r="R61" s="119" t="s">
        <v>21</v>
      </c>
      <c r="S61" s="119" t="s">
        <v>21</v>
      </c>
      <c r="T61" s="119" t="s">
        <v>21</v>
      </c>
      <c r="U61" s="119" t="s">
        <v>21</v>
      </c>
      <c r="V61" s="119" t="s">
        <v>21</v>
      </c>
      <c r="W61" s="121">
        <f t="shared" si="7"/>
        <v>-649</v>
      </c>
      <c r="X61" s="121">
        <f t="shared" si="8"/>
        <v>49677</v>
      </c>
      <c r="Y61" s="121">
        <f t="shared" si="9"/>
        <v>39612</v>
      </c>
      <c r="Z61" s="121">
        <f t="shared" si="75"/>
        <v>31964</v>
      </c>
      <c r="AA61" s="121">
        <f t="shared" si="39"/>
        <v>27111</v>
      </c>
      <c r="AB61" s="121" t="s">
        <v>21</v>
      </c>
      <c r="AC61" s="121" t="s">
        <v>21</v>
      </c>
      <c r="AD61" s="121" t="s">
        <v>21</v>
      </c>
      <c r="AE61" s="121" t="s">
        <v>21</v>
      </c>
      <c r="AF61" s="121" t="s">
        <v>21</v>
      </c>
      <c r="AG61" s="121" t="s">
        <v>21</v>
      </c>
      <c r="AH61" s="123">
        <f t="shared" si="76"/>
        <v>-5.069718392375893E-3</v>
      </c>
      <c r="AI61" s="123">
        <f t="shared" si="76"/>
        <v>0.63943415412735394</v>
      </c>
      <c r="AJ61" s="123">
        <f t="shared" si="76"/>
        <v>0.45139822686145359</v>
      </c>
      <c r="AK61" s="123">
        <f t="shared" si="77"/>
        <v>0.33504538688916374</v>
      </c>
      <c r="AL61" s="123">
        <f t="shared" si="32"/>
        <v>0.27042042790883247</v>
      </c>
    </row>
    <row r="62" spans="1:38" s="124" customFormat="1" ht="25.5" x14ac:dyDescent="0.25">
      <c r="A62" s="114" t="s">
        <v>32</v>
      </c>
      <c r="B62" s="304"/>
      <c r="C62" s="119" t="s">
        <v>21</v>
      </c>
      <c r="D62" s="119" t="s">
        <v>21</v>
      </c>
      <c r="E62" s="119" t="s">
        <v>21</v>
      </c>
      <c r="F62" s="119" t="s">
        <v>21</v>
      </c>
      <c r="G62" s="119" t="s">
        <v>21</v>
      </c>
      <c r="H62" s="119" t="s">
        <v>21</v>
      </c>
      <c r="I62" s="121">
        <v>54278</v>
      </c>
      <c r="J62" s="121">
        <v>46543</v>
      </c>
      <c r="K62" s="121">
        <v>50757</v>
      </c>
      <c r="L62" s="121">
        <v>58829</v>
      </c>
      <c r="M62" s="121">
        <v>54478</v>
      </c>
      <c r="N62" s="121">
        <v>54657</v>
      </c>
      <c r="O62" s="156">
        <v>38643</v>
      </c>
      <c r="P62" s="156">
        <f t="shared" si="78"/>
        <v>38643</v>
      </c>
      <c r="Q62" s="119" t="s">
        <v>21</v>
      </c>
      <c r="R62" s="119" t="s">
        <v>21</v>
      </c>
      <c r="S62" s="119" t="s">
        <v>21</v>
      </c>
      <c r="T62" s="119" t="s">
        <v>21</v>
      </c>
      <c r="U62" s="119" t="s">
        <v>21</v>
      </c>
      <c r="V62" s="119" t="s">
        <v>21</v>
      </c>
      <c r="W62" s="121">
        <f t="shared" si="7"/>
        <v>379</v>
      </c>
      <c r="X62" s="121">
        <f t="shared" si="8"/>
        <v>8114</v>
      </c>
      <c r="Y62" s="121">
        <f t="shared" si="9"/>
        <v>3900</v>
      </c>
      <c r="Z62" s="121">
        <f t="shared" si="75"/>
        <v>-4172</v>
      </c>
      <c r="AA62" s="121">
        <f t="shared" si="39"/>
        <v>179</v>
      </c>
      <c r="AB62" s="128" t="s">
        <v>21</v>
      </c>
      <c r="AC62" s="128" t="s">
        <v>21</v>
      </c>
      <c r="AD62" s="128" t="s">
        <v>21</v>
      </c>
      <c r="AE62" s="128" t="s">
        <v>21</v>
      </c>
      <c r="AF62" s="128" t="s">
        <v>21</v>
      </c>
      <c r="AG62" s="128" t="s">
        <v>21</v>
      </c>
      <c r="AH62" s="123">
        <f t="shared" si="76"/>
        <v>6.9825712074873796E-3</v>
      </c>
      <c r="AI62" s="123">
        <f t="shared" si="76"/>
        <v>0.17433341211352943</v>
      </c>
      <c r="AJ62" s="123">
        <f t="shared" si="76"/>
        <v>7.6836692475914653E-2</v>
      </c>
      <c r="AK62" s="123">
        <f t="shared" si="77"/>
        <v>-7.0917404681364635E-2</v>
      </c>
      <c r="AL62" s="123">
        <f t="shared" si="32"/>
        <v>3.2857300194573955E-3</v>
      </c>
    </row>
    <row r="63" spans="1:38" s="124" customFormat="1" ht="38.25" x14ac:dyDescent="0.25">
      <c r="A63" s="114" t="s">
        <v>33</v>
      </c>
      <c r="B63" s="304"/>
      <c r="C63" s="119" t="s">
        <v>21</v>
      </c>
      <c r="D63" s="119" t="s">
        <v>21</v>
      </c>
      <c r="E63" s="119" t="s">
        <v>21</v>
      </c>
      <c r="F63" s="119" t="s">
        <v>21</v>
      </c>
      <c r="G63" s="119" t="s">
        <v>21</v>
      </c>
      <c r="H63" s="119" t="s">
        <v>21</v>
      </c>
      <c r="I63" s="121">
        <v>797</v>
      </c>
      <c r="J63" s="121">
        <v>928</v>
      </c>
      <c r="K63" s="121">
        <v>1276</v>
      </c>
      <c r="L63" s="121">
        <v>2835</v>
      </c>
      <c r="M63" s="121">
        <v>2166</v>
      </c>
      <c r="N63" s="121">
        <v>2413</v>
      </c>
      <c r="O63" s="156">
        <v>1417</v>
      </c>
      <c r="P63" s="156">
        <f t="shared" si="78"/>
        <v>1417</v>
      </c>
      <c r="Q63" s="119" t="s">
        <v>21</v>
      </c>
      <c r="R63" s="119" t="s">
        <v>21</v>
      </c>
      <c r="S63" s="119" t="s">
        <v>21</v>
      </c>
      <c r="T63" s="119" t="s">
        <v>21</v>
      </c>
      <c r="U63" s="119" t="s">
        <v>21</v>
      </c>
      <c r="V63" s="119" t="s">
        <v>21</v>
      </c>
      <c r="W63" s="121">
        <f t="shared" si="7"/>
        <v>1616</v>
      </c>
      <c r="X63" s="121">
        <f t="shared" si="8"/>
        <v>1485</v>
      </c>
      <c r="Y63" s="121">
        <f t="shared" si="9"/>
        <v>1137</v>
      </c>
      <c r="Z63" s="121">
        <f t="shared" si="75"/>
        <v>-422</v>
      </c>
      <c r="AA63" s="121">
        <f t="shared" si="39"/>
        <v>247</v>
      </c>
      <c r="AB63" s="128" t="s">
        <v>21</v>
      </c>
      <c r="AC63" s="128" t="s">
        <v>21</v>
      </c>
      <c r="AD63" s="128" t="s">
        <v>21</v>
      </c>
      <c r="AE63" s="128" t="s">
        <v>21</v>
      </c>
      <c r="AF63" s="128" t="s">
        <v>21</v>
      </c>
      <c r="AG63" s="128" t="s">
        <v>21</v>
      </c>
      <c r="AH63" s="123">
        <f t="shared" si="76"/>
        <v>2.0276035131744039</v>
      </c>
      <c r="AI63" s="123">
        <f t="shared" si="76"/>
        <v>1.6002155172413792</v>
      </c>
      <c r="AJ63" s="123">
        <f t="shared" si="76"/>
        <v>0.89106583072100309</v>
      </c>
      <c r="AK63" s="123">
        <f t="shared" si="77"/>
        <v>-0.14885361552028217</v>
      </c>
      <c r="AL63" s="123">
        <f t="shared" si="32"/>
        <v>0.11403508771929824</v>
      </c>
    </row>
    <row r="64" spans="1:38" s="124" customFormat="1" ht="51.75" thickBot="1" x14ac:dyDescent="0.3">
      <c r="A64" s="114" t="s">
        <v>37</v>
      </c>
      <c r="B64" s="304"/>
      <c r="C64" s="119" t="s">
        <v>21</v>
      </c>
      <c r="D64" s="119" t="s">
        <v>21</v>
      </c>
      <c r="E64" s="119" t="s">
        <v>21</v>
      </c>
      <c r="F64" s="119" t="s">
        <v>21</v>
      </c>
      <c r="G64" s="119" t="s">
        <v>21</v>
      </c>
      <c r="H64" s="119" t="s">
        <v>21</v>
      </c>
      <c r="I64" s="121">
        <v>57009</v>
      </c>
      <c r="J64" s="121">
        <v>21484</v>
      </c>
      <c r="K64" s="121">
        <v>12991</v>
      </c>
      <c r="L64" s="121">
        <v>18683</v>
      </c>
      <c r="M64" s="121">
        <v>18580</v>
      </c>
      <c r="N64" s="121">
        <v>28201</v>
      </c>
      <c r="O64" s="156">
        <v>29611</v>
      </c>
      <c r="P64" s="156">
        <f t="shared" si="78"/>
        <v>29611</v>
      </c>
      <c r="Q64" s="119" t="s">
        <v>21</v>
      </c>
      <c r="R64" s="119" t="s">
        <v>21</v>
      </c>
      <c r="S64" s="119" t="s">
        <v>21</v>
      </c>
      <c r="T64" s="119" t="s">
        <v>21</v>
      </c>
      <c r="U64" s="119" t="s">
        <v>21</v>
      </c>
      <c r="V64" s="119" t="s">
        <v>21</v>
      </c>
      <c r="W64" s="121">
        <f t="shared" si="7"/>
        <v>-28808</v>
      </c>
      <c r="X64" s="121">
        <f t="shared" si="8"/>
        <v>6717</v>
      </c>
      <c r="Y64" s="121">
        <f t="shared" si="9"/>
        <v>15210</v>
      </c>
      <c r="Z64" s="121">
        <f t="shared" si="75"/>
        <v>9518</v>
      </c>
      <c r="AA64" s="121">
        <f t="shared" si="39"/>
        <v>9621</v>
      </c>
      <c r="AB64" s="121" t="s">
        <v>21</v>
      </c>
      <c r="AC64" s="121" t="s">
        <v>21</v>
      </c>
      <c r="AD64" s="121" t="s">
        <v>21</v>
      </c>
      <c r="AE64" s="121" t="s">
        <v>21</v>
      </c>
      <c r="AF64" s="121" t="s">
        <v>21</v>
      </c>
      <c r="AG64" s="121" t="s">
        <v>21</v>
      </c>
      <c r="AH64" s="123">
        <f t="shared" si="76"/>
        <v>-0.50532372081601151</v>
      </c>
      <c r="AI64" s="123">
        <f t="shared" si="76"/>
        <v>0.31265127536771553</v>
      </c>
      <c r="AJ64" s="123">
        <f t="shared" si="76"/>
        <v>1.1708105611577246</v>
      </c>
      <c r="AK64" s="123">
        <f t="shared" si="77"/>
        <v>0.50944709093828611</v>
      </c>
      <c r="AL64" s="123">
        <f t="shared" si="32"/>
        <v>0.51781485468245425</v>
      </c>
    </row>
    <row r="65" spans="1:38" s="131" customFormat="1" ht="15.75" thickBot="1" x14ac:dyDescent="0.3">
      <c r="A65" s="114" t="s">
        <v>38</v>
      </c>
      <c r="B65" s="304"/>
      <c r="C65" s="119" t="s">
        <v>21</v>
      </c>
      <c r="D65" s="119" t="s">
        <v>21</v>
      </c>
      <c r="E65" s="119" t="s">
        <v>21</v>
      </c>
      <c r="F65" s="119" t="s">
        <v>21</v>
      </c>
      <c r="G65" s="119" t="s">
        <v>21</v>
      </c>
      <c r="H65" s="119" t="s">
        <v>21</v>
      </c>
      <c r="I65" s="119" t="s">
        <v>21</v>
      </c>
      <c r="J65" s="121">
        <v>340757</v>
      </c>
      <c r="K65" s="121">
        <v>174913</v>
      </c>
      <c r="L65" s="121">
        <v>26665</v>
      </c>
      <c r="M65" s="121">
        <v>23746</v>
      </c>
      <c r="N65" s="138" t="s">
        <v>21</v>
      </c>
      <c r="O65" s="156" t="str">
        <f t="shared" si="78"/>
        <v>х</v>
      </c>
      <c r="P65" s="156" t="str">
        <f t="shared" ref="P65" si="79">N65</f>
        <v>х</v>
      </c>
      <c r="Q65" s="128" t="s">
        <v>21</v>
      </c>
      <c r="R65" s="128" t="s">
        <v>21</v>
      </c>
      <c r="S65" s="128" t="s">
        <v>21</v>
      </c>
      <c r="T65" s="128" t="s">
        <v>21</v>
      </c>
      <c r="U65" s="128" t="s">
        <v>21</v>
      </c>
      <c r="V65" s="128" t="s">
        <v>21</v>
      </c>
      <c r="W65" s="128" t="s">
        <v>21</v>
      </c>
      <c r="X65" s="128" t="s">
        <v>21</v>
      </c>
      <c r="Y65" s="128" t="s">
        <v>21</v>
      </c>
      <c r="Z65" s="128" t="s">
        <v>21</v>
      </c>
      <c r="AA65" s="128" t="s">
        <v>21</v>
      </c>
      <c r="AB65" s="128" t="s">
        <v>21</v>
      </c>
      <c r="AC65" s="128" t="s">
        <v>21</v>
      </c>
      <c r="AD65" s="128" t="s">
        <v>21</v>
      </c>
      <c r="AE65" s="128" t="s">
        <v>21</v>
      </c>
      <c r="AF65" s="128" t="s">
        <v>21</v>
      </c>
      <c r="AG65" s="128" t="s">
        <v>21</v>
      </c>
      <c r="AH65" s="128" t="s">
        <v>21</v>
      </c>
      <c r="AI65" s="128" t="s">
        <v>21</v>
      </c>
      <c r="AJ65" s="128" t="s">
        <v>21</v>
      </c>
      <c r="AK65" s="128" t="s">
        <v>21</v>
      </c>
      <c r="AL65" s="128" t="s">
        <v>21</v>
      </c>
    </row>
    <row r="66" spans="1:38" s="131" customFormat="1" ht="14.25" customHeight="1" thickBot="1" x14ac:dyDescent="0.3">
      <c r="A66" s="114" t="s">
        <v>156</v>
      </c>
      <c r="B66" s="304"/>
      <c r="C66" s="119" t="s">
        <v>21</v>
      </c>
      <c r="D66" s="119" t="s">
        <v>21</v>
      </c>
      <c r="E66" s="119" t="s">
        <v>21</v>
      </c>
      <c r="F66" s="119" t="s">
        <v>21</v>
      </c>
      <c r="G66" s="119" t="s">
        <v>21</v>
      </c>
      <c r="H66" s="119" t="s">
        <v>21</v>
      </c>
      <c r="I66" s="119" t="s">
        <v>21</v>
      </c>
      <c r="J66" s="119" t="s">
        <v>21</v>
      </c>
      <c r="K66" s="119" t="s">
        <v>21</v>
      </c>
      <c r="L66" s="121" t="s">
        <v>21</v>
      </c>
      <c r="M66" s="129" t="s">
        <v>21</v>
      </c>
      <c r="N66" s="117">
        <v>2170</v>
      </c>
      <c r="O66" s="156">
        <f t="shared" si="78"/>
        <v>2170</v>
      </c>
      <c r="P66" s="156">
        <f t="shared" si="78"/>
        <v>2170</v>
      </c>
      <c r="Q66" s="128" t="s">
        <v>21</v>
      </c>
      <c r="R66" s="128" t="s">
        <v>21</v>
      </c>
      <c r="S66" s="128" t="s">
        <v>21</v>
      </c>
      <c r="T66" s="128" t="s">
        <v>21</v>
      </c>
      <c r="U66" s="128" t="s">
        <v>21</v>
      </c>
      <c r="V66" s="128" t="s">
        <v>21</v>
      </c>
      <c r="W66" s="128" t="s">
        <v>21</v>
      </c>
      <c r="X66" s="128" t="s">
        <v>21</v>
      </c>
      <c r="Y66" s="128" t="s">
        <v>21</v>
      </c>
      <c r="Z66" s="128" t="s">
        <v>21</v>
      </c>
      <c r="AA66" s="128" t="s">
        <v>21</v>
      </c>
      <c r="AB66" s="128" t="s">
        <v>21</v>
      </c>
      <c r="AC66" s="128" t="s">
        <v>21</v>
      </c>
      <c r="AD66" s="128" t="s">
        <v>21</v>
      </c>
      <c r="AE66" s="128" t="s">
        <v>21</v>
      </c>
      <c r="AF66" s="128" t="s">
        <v>21</v>
      </c>
      <c r="AG66" s="128" t="s">
        <v>21</v>
      </c>
      <c r="AH66" s="128" t="s">
        <v>21</v>
      </c>
      <c r="AI66" s="128" t="s">
        <v>21</v>
      </c>
      <c r="AJ66" s="128" t="s">
        <v>21</v>
      </c>
      <c r="AK66" s="128" t="s">
        <v>21</v>
      </c>
      <c r="AL66" s="128" t="s">
        <v>21</v>
      </c>
    </row>
    <row r="67" spans="1:38" s="131" customFormat="1" ht="15.75" thickBot="1" x14ac:dyDescent="0.3">
      <c r="A67" s="114" t="s">
        <v>157</v>
      </c>
      <c r="B67" s="304"/>
      <c r="C67" s="119" t="s">
        <v>21</v>
      </c>
      <c r="D67" s="119" t="s">
        <v>21</v>
      </c>
      <c r="E67" s="119" t="s">
        <v>21</v>
      </c>
      <c r="F67" s="119" t="s">
        <v>21</v>
      </c>
      <c r="G67" s="119" t="s">
        <v>21</v>
      </c>
      <c r="H67" s="119" t="s">
        <v>21</v>
      </c>
      <c r="I67" s="119" t="s">
        <v>21</v>
      </c>
      <c r="J67" s="119" t="s">
        <v>21</v>
      </c>
      <c r="K67" s="119" t="s">
        <v>21</v>
      </c>
      <c r="L67" s="119" t="s">
        <v>21</v>
      </c>
      <c r="M67" s="135" t="s">
        <v>21</v>
      </c>
      <c r="N67" s="117">
        <v>3769</v>
      </c>
      <c r="O67" s="156">
        <f t="shared" si="78"/>
        <v>3769</v>
      </c>
      <c r="P67" s="156">
        <f t="shared" si="78"/>
        <v>3769</v>
      </c>
      <c r="Q67" s="122" t="s">
        <v>21</v>
      </c>
      <c r="R67" s="121" t="s">
        <v>21</v>
      </c>
      <c r="S67" s="121" t="s">
        <v>21</v>
      </c>
      <c r="T67" s="121" t="s">
        <v>21</v>
      </c>
      <c r="U67" s="121" t="s">
        <v>21</v>
      </c>
      <c r="V67" s="121" t="s">
        <v>21</v>
      </c>
      <c r="W67" s="121" t="s">
        <v>21</v>
      </c>
      <c r="X67" s="121" t="s">
        <v>21</v>
      </c>
      <c r="Y67" s="121" t="s">
        <v>21</v>
      </c>
      <c r="Z67" s="121" t="s">
        <v>21</v>
      </c>
      <c r="AA67" s="121" t="s">
        <v>21</v>
      </c>
      <c r="AB67" s="121" t="s">
        <v>21</v>
      </c>
      <c r="AC67" s="121" t="s">
        <v>21</v>
      </c>
      <c r="AD67" s="121" t="s">
        <v>21</v>
      </c>
      <c r="AE67" s="121" t="s">
        <v>21</v>
      </c>
      <c r="AF67" s="121" t="s">
        <v>21</v>
      </c>
      <c r="AG67" s="121" t="s">
        <v>21</v>
      </c>
      <c r="AH67" s="121" t="s">
        <v>21</v>
      </c>
      <c r="AI67" s="121" t="s">
        <v>21</v>
      </c>
      <c r="AJ67" s="121" t="s">
        <v>21</v>
      </c>
      <c r="AK67" s="121" t="s">
        <v>21</v>
      </c>
      <c r="AL67" s="121" t="s">
        <v>21</v>
      </c>
    </row>
    <row r="68" spans="1:38" ht="15.75" thickBot="1" x14ac:dyDescent="0.3">
      <c r="A68" s="15"/>
      <c r="B68" s="141"/>
      <c r="C68" s="13" t="s">
        <v>188</v>
      </c>
      <c r="J68" s="11"/>
      <c r="K68" s="11"/>
      <c r="L68" s="11"/>
      <c r="M68" s="11"/>
      <c r="N68" s="11"/>
      <c r="O68" s="11"/>
      <c r="P68" s="11"/>
      <c r="Q68" s="9"/>
      <c r="R68" s="9"/>
      <c r="S68" s="17"/>
      <c r="T68" s="17"/>
      <c r="U68" s="17"/>
      <c r="V68" s="17"/>
      <c r="W68" s="17"/>
      <c r="X68" s="17"/>
      <c r="Y68" s="17"/>
      <c r="Z68" s="17"/>
      <c r="AA68" s="17"/>
      <c r="AB68" s="9"/>
      <c r="AC68" s="9"/>
      <c r="AD68" s="18"/>
      <c r="AE68" s="18"/>
      <c r="AF68" s="18"/>
      <c r="AG68" s="18"/>
      <c r="AH68" s="3"/>
    </row>
    <row r="69" spans="1:38" x14ac:dyDescent="0.25">
      <c r="C69" s="9"/>
      <c r="D69" s="10"/>
      <c r="E69" s="10"/>
      <c r="F69" s="10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3"/>
    </row>
    <row r="70" spans="1:38" x14ac:dyDescent="0.25">
      <c r="C70" s="9"/>
      <c r="D70" s="12"/>
      <c r="E70" s="12"/>
      <c r="F70" s="12"/>
      <c r="G70" s="11"/>
      <c r="H70" s="11"/>
      <c r="I70" s="11"/>
      <c r="J70" s="11"/>
      <c r="K70" s="11"/>
      <c r="L70" s="11"/>
      <c r="M70" s="11"/>
      <c r="N70" s="11"/>
      <c r="O70" s="11"/>
      <c r="P70" s="11"/>
    </row>
  </sheetData>
  <mergeCells count="23">
    <mergeCell ref="N4:N5"/>
    <mergeCell ref="O4:P4"/>
    <mergeCell ref="A36:A37"/>
    <mergeCell ref="A46:A47"/>
    <mergeCell ref="A3:A6"/>
    <mergeCell ref="A7:A8"/>
    <mergeCell ref="A10:A11"/>
    <mergeCell ref="A28:A29"/>
    <mergeCell ref="A13:A14"/>
    <mergeCell ref="B3:AL3"/>
    <mergeCell ref="B38:B43"/>
    <mergeCell ref="C4:M5"/>
    <mergeCell ref="B4:B6"/>
    <mergeCell ref="Q4:AA5"/>
    <mergeCell ref="AB4:AL5"/>
    <mergeCell ref="N6:P6"/>
    <mergeCell ref="B59:B67"/>
    <mergeCell ref="B16:B18"/>
    <mergeCell ref="B19:B27"/>
    <mergeCell ref="B31:B35"/>
    <mergeCell ref="B47:B51"/>
    <mergeCell ref="B52:B53"/>
    <mergeCell ref="B55:B57"/>
  </mergeCells>
  <conditionalFormatting sqref="AB7:AE7 Q7:V7 Q9:AJ9 Q8:Y8 Q10:U10 V17:Y17 AB27:AJ29 Q54:Z54 Q46:Y47 Q58:Z58 W59:Y64 Q13:AJ14 Q27:Y29 V57:Y57 AB37:AI37 Q36:X37 Y21 X15:Y15 W10:Y10 V16:Z16 V19:Y20 V38:Y38 AA46:AA50 Q52:Y52 V48:Y49 AB46:AJ47 AA52:AA64 Y55 AH59:AJ64 AG57:AJ58 AG16:AJ17 AG19:AJ20 AJ21 AG38:AJ38 AB52:AJ52 AG48:AJ49 AB54:AJ54 AJ55">
    <cfRule type="cellIs" dxfId="369" priority="257" operator="lessThan">
      <formula>0</formula>
    </cfRule>
    <cfRule type="cellIs" dxfId="368" priority="258" operator="greaterThan">
      <formula>0</formula>
    </cfRule>
  </conditionalFormatting>
  <conditionalFormatting sqref="AF7">
    <cfRule type="cellIs" dxfId="367" priority="255" operator="lessThan">
      <formula>0</formula>
    </cfRule>
    <cfRule type="cellIs" dxfId="366" priority="256" operator="greaterThan">
      <formula>0</formula>
    </cfRule>
  </conditionalFormatting>
  <conditionalFormatting sqref="AG7">
    <cfRule type="cellIs" dxfId="365" priority="253" operator="lessThan">
      <formula>0</formula>
    </cfRule>
    <cfRule type="cellIs" dxfId="364" priority="254" operator="greaterThan">
      <formula>0</formula>
    </cfRule>
  </conditionalFormatting>
  <conditionalFormatting sqref="S68:U68">
    <cfRule type="cellIs" dxfId="363" priority="251" operator="lessThan">
      <formula>0</formula>
    </cfRule>
    <cfRule type="cellIs" dxfId="362" priority="252" operator="greaterThan">
      <formula>0</formula>
    </cfRule>
  </conditionalFormatting>
  <conditionalFormatting sqref="AD68:AE68">
    <cfRule type="cellIs" dxfId="361" priority="249" operator="lessThan">
      <formula>0</formula>
    </cfRule>
    <cfRule type="cellIs" dxfId="360" priority="250" operator="greaterThan">
      <formula>0</formula>
    </cfRule>
  </conditionalFormatting>
  <conditionalFormatting sqref="AF68">
    <cfRule type="cellIs" dxfId="359" priority="247" operator="lessThan">
      <formula>0</formula>
    </cfRule>
    <cfRule type="cellIs" dxfId="358" priority="248" operator="greaterThan">
      <formula>0</formula>
    </cfRule>
  </conditionalFormatting>
  <conditionalFormatting sqref="V68:AA68">
    <cfRule type="cellIs" dxfId="357" priority="245" operator="lessThan">
      <formula>0</formula>
    </cfRule>
    <cfRule type="cellIs" dxfId="356" priority="246" operator="greaterThan">
      <formula>0</formula>
    </cfRule>
  </conditionalFormatting>
  <conditionalFormatting sqref="AG68">
    <cfRule type="cellIs" dxfId="355" priority="243" operator="lessThan">
      <formula>0</formula>
    </cfRule>
    <cfRule type="cellIs" dxfId="354" priority="244" operator="greaterThan">
      <formula>0</formula>
    </cfRule>
  </conditionalFormatting>
  <conditionalFormatting sqref="W7">
    <cfRule type="cellIs" dxfId="353" priority="241" operator="lessThan">
      <formula>0</formula>
    </cfRule>
    <cfRule type="cellIs" dxfId="352" priority="242" operator="greaterThan">
      <formula>0</formula>
    </cfRule>
  </conditionalFormatting>
  <conditionalFormatting sqref="AH7">
    <cfRule type="cellIs" dxfId="351" priority="239" operator="lessThan">
      <formula>0</formula>
    </cfRule>
    <cfRule type="cellIs" dxfId="350" priority="240" operator="greaterThan">
      <formula>0</formula>
    </cfRule>
  </conditionalFormatting>
  <conditionalFormatting sqref="AI7">
    <cfRule type="cellIs" dxfId="349" priority="237" operator="lessThan">
      <formula>0</formula>
    </cfRule>
    <cfRule type="cellIs" dxfId="348" priority="238" operator="greaterThan">
      <formula>0</formula>
    </cfRule>
  </conditionalFormatting>
  <conditionalFormatting sqref="X7:AA7">
    <cfRule type="cellIs" dxfId="347" priority="235" operator="lessThan">
      <formula>0</formula>
    </cfRule>
    <cfRule type="cellIs" dxfId="346" priority="236" operator="greaterThan">
      <formula>0</formula>
    </cfRule>
  </conditionalFormatting>
  <conditionalFormatting sqref="AJ7">
    <cfRule type="cellIs" dxfId="345" priority="219" operator="lessThan">
      <formula>0</formula>
    </cfRule>
    <cfRule type="cellIs" dxfId="344" priority="220" operator="greaterThan">
      <formula>0</formula>
    </cfRule>
  </conditionalFormatting>
  <conditionalFormatting sqref="Z17">
    <cfRule type="cellIs" dxfId="343" priority="205" operator="lessThan">
      <formula>0</formula>
    </cfRule>
    <cfRule type="cellIs" dxfId="342" priority="206" operator="greaterThan">
      <formula>0</formula>
    </cfRule>
  </conditionalFormatting>
  <conditionalFormatting sqref="Z19">
    <cfRule type="cellIs" dxfId="341" priority="203" operator="lessThan">
      <formula>0</formula>
    </cfRule>
    <cfRule type="cellIs" dxfId="340" priority="204" operator="greaterThan">
      <formula>0</formula>
    </cfRule>
  </conditionalFormatting>
  <conditionalFormatting sqref="Z20:Z21">
    <cfRule type="cellIs" dxfId="339" priority="201" operator="lessThan">
      <formula>0</formula>
    </cfRule>
    <cfRule type="cellIs" dxfId="338" priority="202" operator="greaterThan">
      <formula>0</formula>
    </cfRule>
  </conditionalFormatting>
  <conditionalFormatting sqref="Z27:Z29">
    <cfRule type="cellIs" dxfId="337" priority="199" operator="lessThan">
      <formula>0</formula>
    </cfRule>
    <cfRule type="cellIs" dxfId="336" priority="200" operator="greaterThan">
      <formula>0</formula>
    </cfRule>
  </conditionalFormatting>
  <conditionalFormatting sqref="Z37">
    <cfRule type="cellIs" dxfId="335" priority="195" operator="lessThan">
      <formula>0</formula>
    </cfRule>
    <cfRule type="cellIs" dxfId="334" priority="196" operator="greaterThan">
      <formula>0</formula>
    </cfRule>
  </conditionalFormatting>
  <conditionalFormatting sqref="Z38 Z46:Z47">
    <cfRule type="cellIs" dxfId="333" priority="193" operator="lessThan">
      <formula>0</formula>
    </cfRule>
    <cfRule type="cellIs" dxfId="332" priority="194" operator="greaterThan">
      <formula>0</formula>
    </cfRule>
  </conditionalFormatting>
  <conditionalFormatting sqref="Z48">
    <cfRule type="cellIs" dxfId="331" priority="191" operator="lessThan">
      <formula>0</formula>
    </cfRule>
    <cfRule type="cellIs" dxfId="330" priority="192" operator="greaterThan">
      <formula>0</formula>
    </cfRule>
  </conditionalFormatting>
  <conditionalFormatting sqref="Z49 Z52">
    <cfRule type="cellIs" dxfId="329" priority="189" operator="lessThan">
      <formula>0</formula>
    </cfRule>
    <cfRule type="cellIs" dxfId="328" priority="190" operator="greaterThan">
      <formula>0</formula>
    </cfRule>
  </conditionalFormatting>
  <conditionalFormatting sqref="Z55">
    <cfRule type="cellIs" dxfId="327" priority="187" operator="lessThan">
      <formula>0</formula>
    </cfRule>
    <cfRule type="cellIs" dxfId="326" priority="188" operator="greaterThan">
      <formula>0</formula>
    </cfRule>
  </conditionalFormatting>
  <conditionalFormatting sqref="Z57">
    <cfRule type="cellIs" dxfId="325" priority="185" operator="lessThan">
      <formula>0</formula>
    </cfRule>
    <cfRule type="cellIs" dxfId="324" priority="186" operator="greaterThan">
      <formula>0</formula>
    </cfRule>
  </conditionalFormatting>
  <conditionalFormatting sqref="Z59:Z64">
    <cfRule type="cellIs" dxfId="323" priority="183" operator="lessThan">
      <formula>0</formula>
    </cfRule>
    <cfRule type="cellIs" dxfId="322" priority="184" operator="greaterThan">
      <formula>0</formula>
    </cfRule>
  </conditionalFormatting>
  <conditionalFormatting sqref="AK59:AK64">
    <cfRule type="cellIs" dxfId="321" priority="127" operator="lessThan">
      <formula>0</formula>
    </cfRule>
    <cfRule type="cellIs" dxfId="320" priority="128" operator="greaterThan">
      <formula>0</formula>
    </cfRule>
  </conditionalFormatting>
  <conditionalFormatting sqref="Z32">
    <cfRule type="cellIs" dxfId="319" priority="179" operator="lessThan">
      <formula>0</formula>
    </cfRule>
    <cfRule type="cellIs" dxfId="318" priority="180" operator="greaterThan">
      <formula>0</formula>
    </cfRule>
  </conditionalFormatting>
  <conditionalFormatting sqref="Z39">
    <cfRule type="cellIs" dxfId="317" priority="177" operator="lessThan">
      <formula>0</formula>
    </cfRule>
    <cfRule type="cellIs" dxfId="316" priority="178" operator="greaterThan">
      <formula>0</formula>
    </cfRule>
  </conditionalFormatting>
  <conditionalFormatting sqref="Z50">
    <cfRule type="cellIs" dxfId="315" priority="175" operator="lessThan">
      <formula>0</formula>
    </cfRule>
    <cfRule type="cellIs" dxfId="314" priority="176" operator="greaterThan">
      <formula>0</formula>
    </cfRule>
  </conditionalFormatting>
  <conditionalFormatting sqref="Z56">
    <cfRule type="cellIs" dxfId="313" priority="173" operator="lessThan">
      <formula>0</formula>
    </cfRule>
    <cfRule type="cellIs" dxfId="312" priority="174" operator="greaterThan">
      <formula>0</formula>
    </cfRule>
  </conditionalFormatting>
  <conditionalFormatting sqref="AK9 AK13:AK14 AK46:AK47 AK54 AK58">
    <cfRule type="cellIs" dxfId="311" priority="171" operator="lessThan">
      <formula>0</formula>
    </cfRule>
    <cfRule type="cellIs" dxfId="310" priority="172" operator="greaterThan">
      <formula>0</formula>
    </cfRule>
  </conditionalFormatting>
  <conditionalFormatting sqref="AK7">
    <cfRule type="cellIs" dxfId="309" priority="169" operator="lessThan">
      <formula>0</formula>
    </cfRule>
    <cfRule type="cellIs" dxfId="308" priority="170" operator="greaterThan">
      <formula>0</formula>
    </cfRule>
  </conditionalFormatting>
  <conditionalFormatting sqref="AK16">
    <cfRule type="cellIs" dxfId="307" priority="161" operator="lessThan">
      <formula>0</formula>
    </cfRule>
    <cfRule type="cellIs" dxfId="306" priority="162" operator="greaterThan">
      <formula>0</formula>
    </cfRule>
  </conditionalFormatting>
  <conditionalFormatting sqref="AK17">
    <cfRule type="cellIs" dxfId="305" priority="157" operator="lessThan">
      <formula>0</formula>
    </cfRule>
    <cfRule type="cellIs" dxfId="304" priority="158" operator="greaterThan">
      <formula>0</formula>
    </cfRule>
  </conditionalFormatting>
  <conditionalFormatting sqref="AK19">
    <cfRule type="cellIs" dxfId="303" priority="155" operator="lessThan">
      <formula>0</formula>
    </cfRule>
    <cfRule type="cellIs" dxfId="302" priority="156" operator="greaterThan">
      <formula>0</formula>
    </cfRule>
  </conditionalFormatting>
  <conditionalFormatting sqref="AK20">
    <cfRule type="cellIs" dxfId="301" priority="153" operator="lessThan">
      <formula>0</formula>
    </cfRule>
    <cfRule type="cellIs" dxfId="300" priority="154" operator="greaterThan">
      <formula>0</formula>
    </cfRule>
  </conditionalFormatting>
  <conditionalFormatting sqref="AK21">
    <cfRule type="cellIs" dxfId="299" priority="151" operator="lessThan">
      <formula>0</formula>
    </cfRule>
    <cfRule type="cellIs" dxfId="298" priority="152" operator="greaterThan">
      <formula>0</formula>
    </cfRule>
  </conditionalFormatting>
  <conditionalFormatting sqref="AK27:AK29">
    <cfRule type="cellIs" dxfId="297" priority="149" operator="lessThan">
      <formula>0</formula>
    </cfRule>
    <cfRule type="cellIs" dxfId="296" priority="150" operator="greaterThan">
      <formula>0</formula>
    </cfRule>
  </conditionalFormatting>
  <conditionalFormatting sqref="AK32 AK37">
    <cfRule type="cellIs" dxfId="295" priority="145" operator="lessThan">
      <formula>0</formula>
    </cfRule>
    <cfRule type="cellIs" dxfId="294" priority="146" operator="greaterThan">
      <formula>0</formula>
    </cfRule>
  </conditionalFormatting>
  <conditionalFormatting sqref="AK38:AK39">
    <cfRule type="cellIs" dxfId="293" priority="143" operator="lessThan">
      <formula>0</formula>
    </cfRule>
    <cfRule type="cellIs" dxfId="292" priority="144" operator="greaterThan">
      <formula>0</formula>
    </cfRule>
  </conditionalFormatting>
  <conditionalFormatting sqref="AK48">
    <cfRule type="cellIs" dxfId="291" priority="139" operator="lessThan">
      <formula>0</formula>
    </cfRule>
    <cfRule type="cellIs" dxfId="290" priority="140" operator="greaterThan">
      <formula>0</formula>
    </cfRule>
  </conditionalFormatting>
  <conditionalFormatting sqref="AK49">
    <cfRule type="cellIs" dxfId="289" priority="137" operator="lessThan">
      <formula>0</formula>
    </cfRule>
    <cfRule type="cellIs" dxfId="288" priority="138" operator="greaterThan">
      <formula>0</formula>
    </cfRule>
  </conditionalFormatting>
  <conditionalFormatting sqref="AK50 AK52">
    <cfRule type="cellIs" dxfId="287" priority="135" operator="lessThan">
      <formula>0</formula>
    </cfRule>
    <cfRule type="cellIs" dxfId="286" priority="136" operator="greaterThan">
      <formula>0</formula>
    </cfRule>
  </conditionalFormatting>
  <conditionalFormatting sqref="AK55">
    <cfRule type="cellIs" dxfId="285" priority="133" operator="lessThan">
      <formula>0</formula>
    </cfRule>
    <cfRule type="cellIs" dxfId="284" priority="134" operator="greaterThan">
      <formula>0</formula>
    </cfRule>
  </conditionalFormatting>
  <conditionalFormatting sqref="AK56">
    <cfRule type="cellIs" dxfId="283" priority="131" operator="lessThan">
      <formula>0</formula>
    </cfRule>
    <cfRule type="cellIs" dxfId="282" priority="132" operator="greaterThan">
      <formula>0</formula>
    </cfRule>
  </conditionalFormatting>
  <conditionalFormatting sqref="AK57">
    <cfRule type="cellIs" dxfId="281" priority="129" operator="lessThan">
      <formula>0</formula>
    </cfRule>
    <cfRule type="cellIs" dxfId="280" priority="130" operator="greaterThan">
      <formula>0</formula>
    </cfRule>
  </conditionalFormatting>
  <conditionalFormatting sqref="AB8:AE8">
    <cfRule type="cellIs" dxfId="279" priority="125" operator="lessThan">
      <formula>0</formula>
    </cfRule>
    <cfRule type="cellIs" dxfId="278" priority="126" operator="greaterThan">
      <formula>0</formula>
    </cfRule>
  </conditionalFormatting>
  <conditionalFormatting sqref="AF8">
    <cfRule type="cellIs" dxfId="277" priority="123" operator="lessThan">
      <formula>0</formula>
    </cfRule>
    <cfRule type="cellIs" dxfId="276" priority="124" operator="greaterThan">
      <formula>0</formula>
    </cfRule>
  </conditionalFormatting>
  <conditionalFormatting sqref="AG8">
    <cfRule type="cellIs" dxfId="275" priority="121" operator="lessThan">
      <formula>0</formula>
    </cfRule>
    <cfRule type="cellIs" dxfId="274" priority="122" operator="greaterThan">
      <formula>0</formula>
    </cfRule>
  </conditionalFormatting>
  <conditionalFormatting sqref="AH8">
    <cfRule type="cellIs" dxfId="273" priority="119" operator="lessThan">
      <formula>0</formula>
    </cfRule>
    <cfRule type="cellIs" dxfId="272" priority="120" operator="greaterThan">
      <formula>0</formula>
    </cfRule>
  </conditionalFormatting>
  <conditionalFormatting sqref="AI8">
    <cfRule type="cellIs" dxfId="271" priority="117" operator="lessThan">
      <formula>0</formula>
    </cfRule>
    <cfRule type="cellIs" dxfId="270" priority="118" operator="greaterThan">
      <formula>0</formula>
    </cfRule>
  </conditionalFormatting>
  <conditionalFormatting sqref="Z8">
    <cfRule type="cellIs" dxfId="269" priority="115" operator="lessThan">
      <formula>0</formula>
    </cfRule>
    <cfRule type="cellIs" dxfId="268" priority="116" operator="greaterThan">
      <formula>0</formula>
    </cfRule>
  </conditionalFormatting>
  <conditionalFormatting sqref="AJ8">
    <cfRule type="cellIs" dxfId="267" priority="113" operator="lessThan">
      <formula>0</formula>
    </cfRule>
    <cfRule type="cellIs" dxfId="266" priority="114" operator="greaterThan">
      <formula>0</formula>
    </cfRule>
  </conditionalFormatting>
  <conditionalFormatting sqref="AK8">
    <cfRule type="cellIs" dxfId="265" priority="111" operator="lessThan">
      <formula>0</formula>
    </cfRule>
    <cfRule type="cellIs" dxfId="264" priority="112" operator="greaterThan">
      <formula>0</formula>
    </cfRule>
  </conditionalFormatting>
  <conditionalFormatting sqref="AB10:AE10">
    <cfRule type="cellIs" dxfId="263" priority="109" operator="lessThan">
      <formula>0</formula>
    </cfRule>
    <cfRule type="cellIs" dxfId="262" priority="110" operator="greaterThan">
      <formula>0</formula>
    </cfRule>
  </conditionalFormatting>
  <conditionalFormatting sqref="AF10">
    <cfRule type="cellIs" dxfId="261" priority="107" operator="lessThan">
      <formula>0</formula>
    </cfRule>
    <cfRule type="cellIs" dxfId="260" priority="108" operator="greaterThan">
      <formula>0</formula>
    </cfRule>
  </conditionalFormatting>
  <conditionalFormatting sqref="AG10">
    <cfRule type="cellIs" dxfId="259" priority="105" operator="lessThan">
      <formula>0</formula>
    </cfRule>
    <cfRule type="cellIs" dxfId="258" priority="106" operator="greaterThan">
      <formula>0</formula>
    </cfRule>
  </conditionalFormatting>
  <conditionalFormatting sqref="AH10">
    <cfRule type="cellIs" dxfId="257" priority="103" operator="lessThan">
      <formula>0</formula>
    </cfRule>
    <cfRule type="cellIs" dxfId="256" priority="104" operator="greaterThan">
      <formula>0</formula>
    </cfRule>
  </conditionalFormatting>
  <conditionalFormatting sqref="AI10">
    <cfRule type="cellIs" dxfId="255" priority="101" operator="lessThan">
      <formula>0</formula>
    </cfRule>
    <cfRule type="cellIs" dxfId="254" priority="102" operator="greaterThan">
      <formula>0</formula>
    </cfRule>
  </conditionalFormatting>
  <conditionalFormatting sqref="Z10 Z12">
    <cfRule type="cellIs" dxfId="253" priority="99" operator="lessThan">
      <formula>0</formula>
    </cfRule>
    <cfRule type="cellIs" dxfId="252" priority="100" operator="greaterThan">
      <formula>0</formula>
    </cfRule>
  </conditionalFormatting>
  <conditionalFormatting sqref="AJ10">
    <cfRule type="cellIs" dxfId="251" priority="97" operator="lessThan">
      <formula>0</formula>
    </cfRule>
    <cfRule type="cellIs" dxfId="250" priority="98" operator="greaterThan">
      <formula>0</formula>
    </cfRule>
  </conditionalFormatting>
  <conditionalFormatting sqref="AK10 AK12">
    <cfRule type="cellIs" dxfId="249" priority="95" operator="lessThan">
      <formula>0</formula>
    </cfRule>
    <cfRule type="cellIs" dxfId="248" priority="96" operator="greaterThan">
      <formula>0</formula>
    </cfRule>
  </conditionalFormatting>
  <conditionalFormatting sqref="AI15">
    <cfRule type="cellIs" dxfId="247" priority="85" operator="lessThan">
      <formula>0</formula>
    </cfRule>
    <cfRule type="cellIs" dxfId="246" priority="86" operator="greaterThan">
      <formula>0</formula>
    </cfRule>
  </conditionalFormatting>
  <conditionalFormatting sqref="Z15">
    <cfRule type="cellIs" dxfId="245" priority="83" operator="lessThan">
      <formula>0</formula>
    </cfRule>
    <cfRule type="cellIs" dxfId="244" priority="84" operator="greaterThan">
      <formula>0</formula>
    </cfRule>
  </conditionalFormatting>
  <conditionalFormatting sqref="AJ15">
    <cfRule type="cellIs" dxfId="243" priority="81" operator="lessThan">
      <formula>0</formula>
    </cfRule>
    <cfRule type="cellIs" dxfId="242" priority="82" operator="greaterThan">
      <formula>0</formula>
    </cfRule>
  </conditionalFormatting>
  <conditionalFormatting sqref="AK15">
    <cfRule type="cellIs" dxfId="241" priority="79" operator="lessThan">
      <formula>0</formula>
    </cfRule>
    <cfRule type="cellIs" dxfId="240" priority="80" operator="greaterThan">
      <formula>0</formula>
    </cfRule>
  </conditionalFormatting>
  <conditionalFormatting sqref="Z30">
    <cfRule type="cellIs" dxfId="239" priority="67" operator="lessThan">
      <formula>0</formula>
    </cfRule>
    <cfRule type="cellIs" dxfId="238" priority="68" operator="greaterThan">
      <formula>0</formula>
    </cfRule>
  </conditionalFormatting>
  <conditionalFormatting sqref="AK30">
    <cfRule type="cellIs" dxfId="237" priority="63" operator="lessThan">
      <formula>0</formula>
    </cfRule>
    <cfRule type="cellIs" dxfId="236" priority="64" operator="greaterThan">
      <formula>0</formula>
    </cfRule>
  </conditionalFormatting>
  <conditionalFormatting sqref="AB36:AE36">
    <cfRule type="cellIs" dxfId="235" priority="61" operator="lessThan">
      <formula>0</formula>
    </cfRule>
    <cfRule type="cellIs" dxfId="234" priority="62" operator="greaterThan">
      <formula>0</formula>
    </cfRule>
  </conditionalFormatting>
  <conditionalFormatting sqref="AF36">
    <cfRule type="cellIs" dxfId="233" priority="59" operator="lessThan">
      <formula>0</formula>
    </cfRule>
    <cfRule type="cellIs" dxfId="232" priority="60" operator="greaterThan">
      <formula>0</formula>
    </cfRule>
  </conditionalFormatting>
  <conditionalFormatting sqref="AG36">
    <cfRule type="cellIs" dxfId="231" priority="57" operator="lessThan">
      <formula>0</formula>
    </cfRule>
    <cfRule type="cellIs" dxfId="230" priority="58" operator="greaterThan">
      <formula>0</formula>
    </cfRule>
  </conditionalFormatting>
  <conditionalFormatting sqref="AH36">
    <cfRule type="cellIs" dxfId="229" priority="55" operator="lessThan">
      <formula>0</formula>
    </cfRule>
    <cfRule type="cellIs" dxfId="228" priority="56" operator="greaterThan">
      <formula>0</formula>
    </cfRule>
  </conditionalFormatting>
  <conditionalFormatting sqref="AI36">
    <cfRule type="cellIs" dxfId="227" priority="53" operator="lessThan">
      <formula>0</formula>
    </cfRule>
    <cfRule type="cellIs" dxfId="226" priority="54" operator="greaterThan">
      <formula>0</formula>
    </cfRule>
  </conditionalFormatting>
  <conditionalFormatting sqref="Z36">
    <cfRule type="cellIs" dxfId="225" priority="51" operator="lessThan">
      <formula>0</formula>
    </cfRule>
    <cfRule type="cellIs" dxfId="224" priority="52" operator="greaterThan">
      <formula>0</formula>
    </cfRule>
  </conditionalFormatting>
  <conditionalFormatting sqref="AK36">
    <cfRule type="cellIs" dxfId="223" priority="47" operator="lessThan">
      <formula>0</formula>
    </cfRule>
    <cfRule type="cellIs" dxfId="222" priority="48" operator="greaterThan">
      <formula>0</formula>
    </cfRule>
  </conditionalFormatting>
  <conditionalFormatting sqref="Y36:Y37">
    <cfRule type="cellIs" dxfId="221" priority="45" operator="lessThan">
      <formula>0</formula>
    </cfRule>
    <cfRule type="cellIs" dxfId="220" priority="46" operator="greaterThan">
      <formula>0</formula>
    </cfRule>
  </conditionalFormatting>
  <conditionalFormatting sqref="AJ36:AJ37">
    <cfRule type="cellIs" dxfId="219" priority="43" operator="lessThan">
      <formula>0</formula>
    </cfRule>
    <cfRule type="cellIs" dxfId="218" priority="44" operator="greaterThan">
      <formula>0</formula>
    </cfRule>
  </conditionalFormatting>
  <conditionalFormatting sqref="AL7">
    <cfRule type="cellIs" dxfId="217" priority="41" operator="lessThan">
      <formula>0</formula>
    </cfRule>
    <cfRule type="cellIs" dxfId="216" priority="42" operator="greaterThan">
      <formula>0</formula>
    </cfRule>
  </conditionalFormatting>
  <conditionalFormatting sqref="AA8">
    <cfRule type="cellIs" dxfId="215" priority="39" operator="lessThan">
      <formula>0</formula>
    </cfRule>
    <cfRule type="cellIs" dxfId="214" priority="40" operator="greaterThan">
      <formula>0</formula>
    </cfRule>
  </conditionalFormatting>
  <conditionalFormatting sqref="AL8">
    <cfRule type="cellIs" dxfId="213" priority="37" operator="lessThan">
      <formula>0</formula>
    </cfRule>
    <cfRule type="cellIs" dxfId="212" priority="38" operator="greaterThan">
      <formula>0</formula>
    </cfRule>
  </conditionalFormatting>
  <conditionalFormatting sqref="AA10">
    <cfRule type="cellIs" dxfId="211" priority="35" operator="lessThan">
      <formula>0</formula>
    </cfRule>
    <cfRule type="cellIs" dxfId="210" priority="36" operator="greaterThan">
      <formula>0</formula>
    </cfRule>
  </conditionalFormatting>
  <conditionalFormatting sqref="AA12">
    <cfRule type="cellIs" dxfId="209" priority="33" operator="lessThan">
      <formula>0</formula>
    </cfRule>
    <cfRule type="cellIs" dxfId="208" priority="34" operator="greaterThan">
      <formula>0</formula>
    </cfRule>
  </conditionalFormatting>
  <conditionalFormatting sqref="AA15:AA16">
    <cfRule type="cellIs" dxfId="207" priority="31" operator="lessThan">
      <formula>0</formula>
    </cfRule>
    <cfRule type="cellIs" dxfId="206" priority="32" operator="greaterThan">
      <formula>0</formula>
    </cfRule>
  </conditionalFormatting>
  <conditionalFormatting sqref="AA17">
    <cfRule type="cellIs" dxfId="205" priority="29" operator="lessThan">
      <formula>0</formula>
    </cfRule>
    <cfRule type="cellIs" dxfId="204" priority="30" operator="greaterThan">
      <formula>0</formula>
    </cfRule>
  </conditionalFormatting>
  <conditionalFormatting sqref="AA19">
    <cfRule type="cellIs" dxfId="203" priority="27" operator="lessThan">
      <formula>0</formula>
    </cfRule>
    <cfRule type="cellIs" dxfId="202" priority="28" operator="greaterThan">
      <formula>0</formula>
    </cfRule>
  </conditionalFormatting>
  <conditionalFormatting sqref="AA18">
    <cfRule type="cellIs" dxfId="201" priority="25" operator="lessThan">
      <formula>0</formula>
    </cfRule>
    <cfRule type="cellIs" dxfId="200" priority="26" operator="greaterThan">
      <formula>0</formula>
    </cfRule>
  </conditionalFormatting>
  <conditionalFormatting sqref="AA20:AA22">
    <cfRule type="cellIs" dxfId="199" priority="23" operator="lessThan">
      <formula>0</formula>
    </cfRule>
    <cfRule type="cellIs" dxfId="198" priority="24" operator="greaterThan">
      <formula>0</formula>
    </cfRule>
  </conditionalFormatting>
  <conditionalFormatting sqref="AA25">
    <cfRule type="cellIs" dxfId="197" priority="21" operator="lessThan">
      <formula>0</formula>
    </cfRule>
    <cfRule type="cellIs" dxfId="196" priority="22" operator="greaterThan">
      <formula>0</formula>
    </cfRule>
  </conditionalFormatting>
  <conditionalFormatting sqref="AA27:AA30">
    <cfRule type="cellIs" dxfId="195" priority="19" operator="lessThan">
      <formula>0</formula>
    </cfRule>
    <cfRule type="cellIs" dxfId="194" priority="20" operator="greaterThan">
      <formula>0</formula>
    </cfRule>
  </conditionalFormatting>
  <conditionalFormatting sqref="AA32:AA35">
    <cfRule type="cellIs" dxfId="193" priority="17" operator="lessThan">
      <formula>0</formula>
    </cfRule>
    <cfRule type="cellIs" dxfId="192" priority="18" operator="greaterThan">
      <formula>0</formula>
    </cfRule>
  </conditionalFormatting>
  <conditionalFormatting sqref="AA36:AA39">
    <cfRule type="cellIs" dxfId="191" priority="15" operator="lessThan">
      <formula>0</formula>
    </cfRule>
    <cfRule type="cellIs" dxfId="190" priority="16" operator="greaterThan">
      <formula>0</formula>
    </cfRule>
  </conditionalFormatting>
  <conditionalFormatting sqref="AL10">
    <cfRule type="cellIs" dxfId="189" priority="13" operator="lessThan">
      <formula>0</formula>
    </cfRule>
    <cfRule type="cellIs" dxfId="188" priority="14" operator="greaterThan">
      <formula>0</formula>
    </cfRule>
  </conditionalFormatting>
  <conditionalFormatting sqref="AL12">
    <cfRule type="cellIs" dxfId="187" priority="11" operator="lessThan">
      <formula>0</formula>
    </cfRule>
    <cfRule type="cellIs" dxfId="186" priority="12" operator="greaterThan">
      <formula>0</formula>
    </cfRule>
  </conditionalFormatting>
  <conditionalFormatting sqref="AL15:AL22 AL25 AL27:AL30 AL32:AL39 AL46:AL50 AL52:AL64">
    <cfRule type="cellIs" dxfId="185" priority="9" operator="lessThan">
      <formula>0</formula>
    </cfRule>
    <cfRule type="cellIs" dxfId="184" priority="10" operator="greaterThan">
      <formula>0</formula>
    </cfRule>
  </conditionalFormatting>
  <conditionalFormatting sqref="Z25">
    <cfRule type="cellIs" dxfId="183" priority="3" operator="lessThan">
      <formula>0</formula>
    </cfRule>
    <cfRule type="cellIs" dxfId="182" priority="4" operator="greaterThan">
      <formula>0</formula>
    </cfRule>
  </conditionalFormatting>
  <conditionalFormatting sqref="AK25">
    <cfRule type="cellIs" dxfId="181" priority="1" operator="lessThan">
      <formula>0</formula>
    </cfRule>
    <cfRule type="cellIs" dxfId="180" priority="2" operator="greaterThan">
      <formula>0</formula>
    </cfRule>
  </conditionalFormatting>
  <pageMargins left="0.39370078740157483" right="0.39370078740157483" top="0.39370078740157483" bottom="0.39370078740157483" header="0" footer="0"/>
  <pageSetup paperSize="8" scale="5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879"/>
  <sheetViews>
    <sheetView view="pageBreakPreview" zoomScale="90" zoomScaleNormal="70" zoomScaleSheetLayoutView="90" workbookViewId="0">
      <pane xSplit="1" ySplit="5" topLeftCell="B46" activePane="bottomRight" state="frozen"/>
      <selection pane="topRight" activeCell="B1" sqref="B1"/>
      <selection pane="bottomLeft" activeCell="A6" sqref="A6"/>
      <selection pane="bottomRight" activeCell="AF1" sqref="AF1"/>
    </sheetView>
  </sheetViews>
  <sheetFormatPr defaultRowHeight="15" x14ac:dyDescent="0.25"/>
  <cols>
    <col min="1" max="1" width="41.85546875" style="1" customWidth="1"/>
    <col min="2" max="2" width="16.28515625" style="1" customWidth="1"/>
    <col min="3" max="3" width="11.140625" style="1" customWidth="1"/>
    <col min="4" max="4" width="13.28515625" style="28" customWidth="1"/>
    <col min="5" max="5" width="11.28515625" style="14" customWidth="1"/>
    <col min="6" max="6" width="13.5703125" style="1" customWidth="1"/>
    <col min="7" max="7" width="16.7109375" style="69" customWidth="1"/>
    <col min="8" max="8" width="15.5703125" style="1" customWidth="1"/>
    <col min="9" max="9" width="14.140625" style="1" customWidth="1"/>
    <col min="10" max="10" width="16.28515625" style="69" customWidth="1"/>
    <col min="11" max="11" width="14.7109375" style="1" customWidth="1"/>
    <col min="12" max="12" width="14.85546875" style="1" hidden="1" customWidth="1"/>
    <col min="13" max="13" width="14.42578125" style="1" hidden="1" customWidth="1"/>
    <col min="14" max="14" width="12.5703125" style="1" hidden="1" customWidth="1"/>
    <col min="15" max="15" width="12.42578125" style="1" customWidth="1"/>
    <col min="16" max="16" width="13.5703125" style="29" customWidth="1"/>
    <col min="17" max="17" width="11.7109375" style="1" customWidth="1"/>
    <col min="18" max="18" width="13" style="69" customWidth="1"/>
    <col min="19" max="19" width="10.42578125" style="1" customWidth="1"/>
    <col min="20" max="20" width="14.28515625" style="69" customWidth="1"/>
    <col min="21" max="21" width="9.7109375" style="31" customWidth="1"/>
    <col min="22" max="22" width="8.85546875" style="31" customWidth="1"/>
    <col min="23" max="23" width="10.7109375" style="31" customWidth="1"/>
    <col min="24" max="24" width="10.5703125" style="31" customWidth="1"/>
    <col min="25" max="25" width="10.7109375" style="31" customWidth="1"/>
    <col min="26" max="26" width="10.42578125" style="31" customWidth="1"/>
    <col min="27" max="27" width="10.85546875" style="31" customWidth="1"/>
    <col min="28" max="28" width="11.7109375" style="31" customWidth="1"/>
    <col min="29" max="29" width="9.85546875" style="31" customWidth="1"/>
    <col min="30" max="30" width="10.42578125" style="31" customWidth="1"/>
    <col min="31" max="31" width="10.140625" style="31" customWidth="1"/>
    <col min="32" max="32" width="9.7109375" style="31" customWidth="1"/>
    <col min="33" max="33" width="9.140625" style="31" hidden="1" customWidth="1"/>
    <col min="34" max="34" width="15" style="31" hidden="1" customWidth="1"/>
    <col min="35" max="35" width="9.140625" style="31" hidden="1" customWidth="1"/>
    <col min="36" max="36" width="13.140625" style="32" hidden="1" customWidth="1"/>
    <col min="37" max="37" width="12.28515625" style="32" hidden="1" customWidth="1"/>
    <col min="38" max="38" width="11.140625" style="32" hidden="1" customWidth="1"/>
    <col min="39" max="40" width="9.140625" style="32" hidden="1" customWidth="1"/>
  </cols>
  <sheetData>
    <row r="1" spans="1:40" x14ac:dyDescent="0.25">
      <c r="A1" s="14"/>
      <c r="B1" s="14"/>
      <c r="C1" s="14"/>
      <c r="F1" s="14"/>
      <c r="G1" s="28"/>
      <c r="H1" s="346"/>
      <c r="I1" s="346"/>
      <c r="J1" s="346"/>
      <c r="K1" s="346"/>
      <c r="L1" s="14"/>
      <c r="M1" s="14"/>
      <c r="N1" s="14"/>
      <c r="O1" s="14"/>
      <c r="Q1" s="14"/>
      <c r="R1" s="28"/>
      <c r="S1" s="333"/>
      <c r="T1" s="333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4" t="s">
        <v>186</v>
      </c>
    </row>
    <row r="2" spans="1:40" ht="18.75" customHeight="1" thickBot="1" x14ac:dyDescent="0.3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</row>
    <row r="3" spans="1:40" s="35" customFormat="1" ht="19.5" customHeight="1" thickBot="1" x14ac:dyDescent="0.3">
      <c r="A3" s="349" t="s">
        <v>134</v>
      </c>
      <c r="B3" s="348" t="s">
        <v>133</v>
      </c>
      <c r="C3" s="335" t="s">
        <v>185</v>
      </c>
      <c r="D3" s="336"/>
      <c r="E3" s="336"/>
      <c r="F3" s="336"/>
      <c r="G3" s="336"/>
      <c r="H3" s="336"/>
      <c r="I3" s="336"/>
      <c r="J3" s="336"/>
      <c r="K3" s="337"/>
      <c r="L3" s="102"/>
      <c r="M3" s="70"/>
      <c r="N3" s="111"/>
      <c r="O3" s="338" t="s">
        <v>69</v>
      </c>
      <c r="P3" s="339"/>
      <c r="Q3" s="339"/>
      <c r="R3" s="339"/>
      <c r="S3" s="339"/>
      <c r="T3" s="340"/>
      <c r="U3" s="341" t="s">
        <v>70</v>
      </c>
      <c r="V3" s="342"/>
      <c r="W3" s="342"/>
      <c r="X3" s="342"/>
      <c r="Y3" s="342"/>
      <c r="Z3" s="342"/>
      <c r="AA3" s="342"/>
      <c r="AB3" s="342"/>
      <c r="AC3" s="342"/>
      <c r="AD3" s="342"/>
      <c r="AE3" s="342"/>
      <c r="AF3" s="342"/>
      <c r="AG3" s="33"/>
      <c r="AH3" s="33"/>
      <c r="AI3" s="33"/>
      <c r="AJ3" s="34"/>
      <c r="AK3" s="34"/>
      <c r="AL3" s="34"/>
      <c r="AM3" s="34"/>
      <c r="AN3" s="34"/>
    </row>
    <row r="4" spans="1:40" s="36" customFormat="1" ht="12.75" customHeight="1" x14ac:dyDescent="0.25">
      <c r="A4" s="349"/>
      <c r="B4" s="348"/>
      <c r="C4" s="343" t="s">
        <v>59</v>
      </c>
      <c r="D4" s="344"/>
      <c r="E4" s="344"/>
      <c r="F4" s="344" t="s">
        <v>61</v>
      </c>
      <c r="G4" s="344"/>
      <c r="H4" s="344"/>
      <c r="I4" s="344" t="s">
        <v>168</v>
      </c>
      <c r="J4" s="344"/>
      <c r="K4" s="345"/>
      <c r="L4" s="103"/>
      <c r="M4" s="71"/>
      <c r="N4" s="112"/>
      <c r="O4" s="343" t="s">
        <v>59</v>
      </c>
      <c r="P4" s="344"/>
      <c r="Q4" s="344" t="s">
        <v>61</v>
      </c>
      <c r="R4" s="344"/>
      <c r="S4" s="344" t="s">
        <v>168</v>
      </c>
      <c r="T4" s="345"/>
      <c r="U4" s="350" t="s">
        <v>59</v>
      </c>
      <c r="V4" s="351"/>
      <c r="W4" s="351"/>
      <c r="X4" s="352"/>
      <c r="Y4" s="350" t="s">
        <v>61</v>
      </c>
      <c r="Z4" s="351"/>
      <c r="AA4" s="351"/>
      <c r="AB4" s="352"/>
      <c r="AC4" s="350" t="s">
        <v>168</v>
      </c>
      <c r="AD4" s="351"/>
      <c r="AE4" s="351"/>
      <c r="AF4" s="352"/>
      <c r="AG4" s="33"/>
      <c r="AH4" s="33"/>
      <c r="AI4" s="33"/>
      <c r="AJ4" s="34"/>
      <c r="AK4" s="34"/>
      <c r="AL4" s="34"/>
      <c r="AM4" s="34"/>
      <c r="AN4" s="34"/>
    </row>
    <row r="5" spans="1:40" s="36" customFormat="1" ht="78" customHeight="1" x14ac:dyDescent="0.25">
      <c r="A5" s="349"/>
      <c r="B5" s="348"/>
      <c r="C5" s="104" t="s">
        <v>8</v>
      </c>
      <c r="D5" s="37" t="s">
        <v>71</v>
      </c>
      <c r="E5" s="253" t="s">
        <v>179</v>
      </c>
      <c r="F5" s="253" t="s">
        <v>8</v>
      </c>
      <c r="G5" s="37" t="s">
        <v>72</v>
      </c>
      <c r="H5" s="253" t="s">
        <v>179</v>
      </c>
      <c r="I5" s="253" t="s">
        <v>8</v>
      </c>
      <c r="J5" s="37" t="s">
        <v>73</v>
      </c>
      <c r="K5" s="302" t="s">
        <v>179</v>
      </c>
      <c r="L5" s="103"/>
      <c r="M5" s="71"/>
      <c r="N5" s="113"/>
      <c r="O5" s="104" t="s">
        <v>8</v>
      </c>
      <c r="P5" s="37" t="s">
        <v>74</v>
      </c>
      <c r="Q5" s="253" t="s">
        <v>8</v>
      </c>
      <c r="R5" s="37" t="s">
        <v>74</v>
      </c>
      <c r="S5" s="253" t="s">
        <v>8</v>
      </c>
      <c r="T5" s="164" t="s">
        <v>74</v>
      </c>
      <c r="U5" s="353" t="s">
        <v>8</v>
      </c>
      <c r="V5" s="354"/>
      <c r="W5" s="355" t="s">
        <v>73</v>
      </c>
      <c r="X5" s="356"/>
      <c r="Y5" s="353" t="s">
        <v>8</v>
      </c>
      <c r="Z5" s="354"/>
      <c r="AA5" s="355" t="s">
        <v>73</v>
      </c>
      <c r="AB5" s="356"/>
      <c r="AC5" s="353" t="s">
        <v>8</v>
      </c>
      <c r="AD5" s="354"/>
      <c r="AE5" s="355" t="s">
        <v>73</v>
      </c>
      <c r="AF5" s="356"/>
      <c r="AG5" s="33"/>
      <c r="AH5" s="357" t="s">
        <v>75</v>
      </c>
      <c r="AI5" s="357"/>
      <c r="AJ5" s="347" t="s">
        <v>178</v>
      </c>
      <c r="AK5" s="347"/>
      <c r="AL5" s="347"/>
      <c r="AM5" s="34"/>
      <c r="AN5" s="34"/>
    </row>
    <row r="6" spans="1:40" s="175" customFormat="1" ht="24.75" customHeight="1" x14ac:dyDescent="0.25">
      <c r="A6" s="331" t="s">
        <v>143</v>
      </c>
      <c r="B6" s="332"/>
      <c r="C6" s="105"/>
      <c r="D6" s="81"/>
      <c r="E6" s="80"/>
      <c r="F6" s="80"/>
      <c r="G6" s="81"/>
      <c r="H6" s="82"/>
      <c r="I6" s="80"/>
      <c r="J6" s="81"/>
      <c r="K6" s="106"/>
      <c r="L6" s="172"/>
      <c r="M6" s="172"/>
      <c r="N6" s="173"/>
      <c r="O6" s="165"/>
      <c r="P6" s="81"/>
      <c r="Q6" s="82"/>
      <c r="R6" s="81"/>
      <c r="S6" s="82"/>
      <c r="T6" s="166"/>
      <c r="U6" s="76"/>
      <c r="V6" s="73"/>
      <c r="W6" s="74"/>
      <c r="X6" s="75"/>
      <c r="Y6" s="76"/>
      <c r="Z6" s="73"/>
      <c r="AA6" s="74"/>
      <c r="AB6" s="75"/>
      <c r="AC6" s="76"/>
      <c r="AD6" s="73"/>
      <c r="AE6" s="74"/>
      <c r="AF6" s="75"/>
      <c r="AG6" s="77"/>
      <c r="AH6" s="77"/>
      <c r="AI6" s="77"/>
      <c r="AJ6" s="174"/>
      <c r="AK6" s="174"/>
      <c r="AL6" s="174"/>
      <c r="AM6" s="174"/>
      <c r="AN6" s="174"/>
    </row>
    <row r="7" spans="1:40" s="177" customFormat="1" ht="25.5" customHeight="1" x14ac:dyDescent="0.25">
      <c r="A7" s="144" t="s">
        <v>76</v>
      </c>
      <c r="B7" s="99" t="s">
        <v>77</v>
      </c>
      <c r="C7" s="107"/>
      <c r="D7" s="83"/>
      <c r="E7" s="84"/>
      <c r="F7" s="85"/>
      <c r="G7" s="83"/>
      <c r="H7" s="86"/>
      <c r="I7" s="85"/>
      <c r="J7" s="83"/>
      <c r="K7" s="108"/>
      <c r="L7" s="329" t="s">
        <v>78</v>
      </c>
      <c r="M7" s="329"/>
      <c r="N7" s="143"/>
      <c r="O7" s="167">
        <v>4.5238E-2</v>
      </c>
      <c r="P7" s="161">
        <v>4004.6</v>
      </c>
      <c r="Q7" s="160">
        <v>5.4351999999999998E-2</v>
      </c>
      <c r="R7" s="83">
        <v>4134.3</v>
      </c>
      <c r="S7" s="160">
        <v>5.4351999999999998E-2</v>
      </c>
      <c r="T7" s="168">
        <v>4333.6000000000004</v>
      </c>
      <c r="U7" s="39"/>
      <c r="V7" s="40"/>
      <c r="W7" s="40"/>
      <c r="X7" s="176"/>
      <c r="Y7" s="39"/>
      <c r="Z7" s="40"/>
      <c r="AA7" s="40"/>
      <c r="AB7" s="176"/>
      <c r="AC7" s="39"/>
      <c r="AD7" s="40"/>
      <c r="AE7" s="40"/>
      <c r="AF7" s="176"/>
      <c r="AG7" s="54"/>
      <c r="AH7" s="54"/>
      <c r="AI7" s="54"/>
      <c r="AJ7" s="56"/>
      <c r="AK7" s="56"/>
      <c r="AL7" s="56"/>
      <c r="AM7" s="56"/>
      <c r="AN7" s="56"/>
    </row>
    <row r="8" spans="1:40" s="182" customFormat="1" ht="63.75" x14ac:dyDescent="0.25">
      <c r="A8" s="144" t="s">
        <v>79</v>
      </c>
      <c r="B8" s="99"/>
      <c r="C8" s="107"/>
      <c r="D8" s="83">
        <v>7542.4</v>
      </c>
      <c r="E8" s="84"/>
      <c r="F8" s="85"/>
      <c r="G8" s="83">
        <v>7881.8</v>
      </c>
      <c r="H8" s="86"/>
      <c r="I8" s="85"/>
      <c r="J8" s="83">
        <v>8236.5</v>
      </c>
      <c r="K8" s="108"/>
      <c r="L8" s="142"/>
      <c r="M8" s="143"/>
      <c r="N8" s="143"/>
      <c r="O8" s="167">
        <v>1.951E-3</v>
      </c>
      <c r="P8" s="161">
        <v>12388.6</v>
      </c>
      <c r="Q8" s="160">
        <v>1.9740000000000001E-3</v>
      </c>
      <c r="R8" s="83">
        <v>12822.2</v>
      </c>
      <c r="S8" s="160">
        <v>1.9980000000000002E-3</v>
      </c>
      <c r="T8" s="168">
        <v>13463.3</v>
      </c>
      <c r="U8" s="39"/>
      <c r="V8" s="40"/>
      <c r="W8" s="178">
        <f>P8-AJ8</f>
        <v>-509.00205119999737</v>
      </c>
      <c r="X8" s="179">
        <f>W8/AJ8</f>
        <v>-3.9464859373036683E-2</v>
      </c>
      <c r="Y8" s="43"/>
      <c r="Z8" s="180"/>
      <c r="AA8" s="178">
        <f>R8-AK8</f>
        <v>-655.78046339999855</v>
      </c>
      <c r="AB8" s="179">
        <f>AA8/AK8</f>
        <v>-4.8655691791570477E-2</v>
      </c>
      <c r="AC8" s="39"/>
      <c r="AD8" s="40"/>
      <c r="AE8" s="178">
        <f>T8-AL8</f>
        <v>-621.22207449999951</v>
      </c>
      <c r="AF8" s="179">
        <f>AE8/AL8</f>
        <v>-4.4106720214860604E-2</v>
      </c>
      <c r="AG8" s="54"/>
      <c r="AH8" s="54"/>
      <c r="AI8" s="54"/>
      <c r="AJ8" s="181">
        <f>D8*1.649*1.037</f>
        <v>12897.602051199998</v>
      </c>
      <c r="AK8" s="181">
        <f>G8*1.649*1.037</f>
        <v>13477.980463399999</v>
      </c>
      <c r="AL8" s="181">
        <f>J8*1.649*1.037</f>
        <v>14084.522074499999</v>
      </c>
      <c r="AM8" s="56"/>
      <c r="AN8" s="56"/>
    </row>
    <row r="9" spans="1:40" s="177" customFormat="1" ht="15" customHeight="1" x14ac:dyDescent="0.25">
      <c r="A9" s="44" t="s">
        <v>80</v>
      </c>
      <c r="B9" s="99"/>
      <c r="C9" s="107"/>
      <c r="D9" s="83"/>
      <c r="E9" s="84"/>
      <c r="F9" s="87"/>
      <c r="G9" s="83"/>
      <c r="H9" s="86"/>
      <c r="I9" s="87"/>
      <c r="J9" s="83"/>
      <c r="K9" s="108"/>
      <c r="L9" s="329" t="s">
        <v>81</v>
      </c>
      <c r="M9" s="329"/>
      <c r="N9" s="143"/>
      <c r="O9" s="167"/>
      <c r="P9" s="83"/>
      <c r="Q9" s="160"/>
      <c r="R9" s="83"/>
      <c r="S9" s="160"/>
      <c r="T9" s="168"/>
      <c r="U9" s="39"/>
      <c r="V9" s="40"/>
      <c r="W9" s="40"/>
      <c r="X9" s="176"/>
      <c r="Y9" s="39"/>
      <c r="Z9" s="40"/>
      <c r="AA9" s="40"/>
      <c r="AB9" s="176"/>
      <c r="AC9" s="39"/>
      <c r="AD9" s="40"/>
      <c r="AE9" s="40"/>
      <c r="AF9" s="176"/>
      <c r="AG9" s="54"/>
      <c r="AH9" s="54"/>
      <c r="AI9" s="54"/>
      <c r="AJ9" s="181"/>
      <c r="AK9" s="181"/>
      <c r="AL9" s="181"/>
      <c r="AM9" s="56"/>
      <c r="AN9" s="56"/>
    </row>
    <row r="10" spans="1:40" s="177" customFormat="1" x14ac:dyDescent="0.25">
      <c r="A10" s="44" t="s">
        <v>82</v>
      </c>
      <c r="B10" s="99"/>
      <c r="C10" s="107"/>
      <c r="D10" s="83"/>
      <c r="E10" s="84"/>
      <c r="F10" s="87"/>
      <c r="G10" s="83"/>
      <c r="H10" s="86"/>
      <c r="I10" s="87"/>
      <c r="J10" s="83"/>
      <c r="K10" s="108"/>
      <c r="L10" s="143"/>
      <c r="M10" s="143"/>
      <c r="N10" s="143"/>
      <c r="O10" s="167"/>
      <c r="P10" s="83"/>
      <c r="Q10" s="160"/>
      <c r="R10" s="83"/>
      <c r="S10" s="160"/>
      <c r="T10" s="168"/>
      <c r="U10" s="39"/>
      <c r="V10" s="40"/>
      <c r="W10" s="40"/>
      <c r="X10" s="176"/>
      <c r="Y10" s="39"/>
      <c r="Z10" s="40"/>
      <c r="AA10" s="40"/>
      <c r="AB10" s="176"/>
      <c r="AC10" s="39"/>
      <c r="AD10" s="40"/>
      <c r="AE10" s="40"/>
      <c r="AF10" s="176"/>
      <c r="AG10" s="54"/>
      <c r="AH10" s="54"/>
      <c r="AI10" s="54"/>
      <c r="AJ10" s="181"/>
      <c r="AK10" s="181"/>
      <c r="AL10" s="181"/>
      <c r="AM10" s="56"/>
      <c r="AN10" s="56"/>
    </row>
    <row r="11" spans="1:40" s="177" customFormat="1" x14ac:dyDescent="0.25">
      <c r="A11" s="45" t="s">
        <v>135</v>
      </c>
      <c r="B11" s="99" t="s">
        <v>83</v>
      </c>
      <c r="C11" s="183">
        <v>0.73</v>
      </c>
      <c r="D11" s="83">
        <v>664.6</v>
      </c>
      <c r="E11" s="184">
        <v>111.4</v>
      </c>
      <c r="F11" s="85">
        <v>0.72499999999999998</v>
      </c>
      <c r="G11" s="83">
        <v>728.3</v>
      </c>
      <c r="H11" s="86"/>
      <c r="I11" s="85">
        <v>0.72499999999999998</v>
      </c>
      <c r="J11" s="83">
        <v>780.4</v>
      </c>
      <c r="K11" s="108">
        <f>J11*I11</f>
        <v>565.79</v>
      </c>
      <c r="L11" s="143"/>
      <c r="M11" s="185"/>
      <c r="N11" s="186"/>
      <c r="O11" s="167">
        <v>0.63529000000000002</v>
      </c>
      <c r="P11" s="83">
        <v>890.9</v>
      </c>
      <c r="Q11" s="160">
        <v>0.73</v>
      </c>
      <c r="R11" s="83">
        <v>921.7</v>
      </c>
      <c r="S11" s="160">
        <v>0.73</v>
      </c>
      <c r="T11" s="168">
        <v>968.7</v>
      </c>
      <c r="U11" s="288">
        <f>O11-C11</f>
        <v>-9.4709999999999961E-2</v>
      </c>
      <c r="V11" s="180">
        <f>U11/C11</f>
        <v>-0.12973972602739722</v>
      </c>
      <c r="W11" s="178">
        <f t="shared" ref="W11:W24" si="0">P11-AJ11</f>
        <v>-245.5746398</v>
      </c>
      <c r="X11" s="179">
        <f t="shared" ref="X11:X24" si="1">W11/AJ11</f>
        <v>-0.21608457522925187</v>
      </c>
      <c r="Y11" s="47">
        <f>Q11-F11</f>
        <v>5.0000000000000044E-3</v>
      </c>
      <c r="Z11" s="180">
        <f>Y11/F11</f>
        <v>6.896551724137937E-3</v>
      </c>
      <c r="AA11" s="178">
        <f t="shared" ref="AA11:AA24" si="2">R11-AK11</f>
        <v>-323.70246789999987</v>
      </c>
      <c r="AB11" s="179">
        <f t="shared" ref="AB11:AB24" si="3">AA11/AK11</f>
        <v>-0.25991795924881023</v>
      </c>
      <c r="AC11" s="47">
        <f>S11-I11</f>
        <v>5.0000000000000044E-3</v>
      </c>
      <c r="AD11" s="180">
        <f>AC11/I11</f>
        <v>6.896551724137937E-3</v>
      </c>
      <c r="AE11" s="178">
        <f t="shared" ref="AE11:AE24" si="4">T11-AL11</f>
        <v>-365.79414519999978</v>
      </c>
      <c r="AF11" s="179">
        <f t="shared" ref="AF11:AF24" si="5">AE11/AL11</f>
        <v>-0.2741069689332945</v>
      </c>
      <c r="AG11" s="54"/>
      <c r="AH11" s="48">
        <f>O11-(C11*0.7)</f>
        <v>0.12429000000000001</v>
      </c>
      <c r="AI11" s="180">
        <f>AH11/(C11*0.7)</f>
        <v>0.24322896281800394</v>
      </c>
      <c r="AJ11" s="181">
        <f t="shared" ref="AJ11:AJ14" si="6">D11*1.649*1.037</f>
        <v>1136.4746398</v>
      </c>
      <c r="AK11" s="181">
        <f t="shared" ref="AK11:AK14" si="7">G11*1.649*1.037</f>
        <v>1245.4024678999999</v>
      </c>
      <c r="AL11" s="181">
        <f t="shared" ref="AL11:AL14" si="8">J11*1.649*1.037</f>
        <v>1334.4941451999998</v>
      </c>
      <c r="AM11" s="56"/>
      <c r="AN11" s="56"/>
    </row>
    <row r="12" spans="1:40" s="177" customFormat="1" x14ac:dyDescent="0.25">
      <c r="A12" s="45" t="s">
        <v>84</v>
      </c>
      <c r="B12" s="99"/>
      <c r="C12" s="183"/>
      <c r="D12" s="83"/>
      <c r="E12" s="184"/>
      <c r="F12" s="87"/>
      <c r="G12" s="83"/>
      <c r="H12" s="86"/>
      <c r="I12" s="87"/>
      <c r="J12" s="83"/>
      <c r="K12" s="108"/>
      <c r="L12" s="143"/>
      <c r="M12" s="185"/>
      <c r="N12" s="186"/>
      <c r="O12" s="167">
        <v>1.0088E-2</v>
      </c>
      <c r="P12" s="83">
        <v>3099.2</v>
      </c>
      <c r="Q12" s="160">
        <v>1.1159000000000001E-2</v>
      </c>
      <c r="R12" s="83">
        <v>3174.9</v>
      </c>
      <c r="S12" s="160">
        <v>1.1294E-2</v>
      </c>
      <c r="T12" s="168">
        <v>3332.4</v>
      </c>
      <c r="U12" s="46"/>
      <c r="V12" s="180"/>
      <c r="W12" s="178"/>
      <c r="X12" s="179"/>
      <c r="Y12" s="46"/>
      <c r="Z12" s="180"/>
      <c r="AA12" s="178"/>
      <c r="AB12" s="179"/>
      <c r="AC12" s="46"/>
      <c r="AD12" s="180"/>
      <c r="AE12" s="178"/>
      <c r="AF12" s="179"/>
      <c r="AG12" s="54"/>
      <c r="AH12" s="48"/>
      <c r="AI12" s="180"/>
      <c r="AJ12" s="181">
        <f t="shared" si="6"/>
        <v>0</v>
      </c>
      <c r="AK12" s="181">
        <f t="shared" si="7"/>
        <v>0</v>
      </c>
      <c r="AL12" s="181">
        <f t="shared" si="8"/>
        <v>0</v>
      </c>
      <c r="AM12" s="56"/>
      <c r="AN12" s="56"/>
    </row>
    <row r="13" spans="1:40" s="177" customFormat="1" x14ac:dyDescent="0.25">
      <c r="A13" s="45" t="s">
        <v>136</v>
      </c>
      <c r="B13" s="99" t="s">
        <v>85</v>
      </c>
      <c r="C13" s="187">
        <v>0.14399999999999999</v>
      </c>
      <c r="D13" s="83">
        <v>1928.3</v>
      </c>
      <c r="E13" s="184"/>
      <c r="F13" s="85">
        <v>0.14299999999999999</v>
      </c>
      <c r="G13" s="83">
        <v>2113.1999999999998</v>
      </c>
      <c r="H13" s="86"/>
      <c r="I13" s="85">
        <v>0.14299999999999999</v>
      </c>
      <c r="J13" s="83">
        <v>2264.5</v>
      </c>
      <c r="K13" s="108">
        <f t="shared" ref="K13:K25" si="9">J13*I13</f>
        <v>323.82349999999997</v>
      </c>
      <c r="L13" s="143"/>
      <c r="M13" s="185"/>
      <c r="N13" s="188"/>
      <c r="O13" s="167">
        <v>0.12595000000000001</v>
      </c>
      <c r="P13" s="83">
        <v>2575.8000000000002</v>
      </c>
      <c r="Q13" s="160">
        <v>0.14399999999999999</v>
      </c>
      <c r="R13" s="83">
        <v>2633</v>
      </c>
      <c r="S13" s="160">
        <v>0.14399999999999999</v>
      </c>
      <c r="T13" s="168">
        <v>2765.7</v>
      </c>
      <c r="U13" s="46">
        <f>O13-C13</f>
        <v>-1.8049999999999983E-2</v>
      </c>
      <c r="V13" s="180">
        <f>U13/C13</f>
        <v>-0.12534722222222211</v>
      </c>
      <c r="W13" s="178">
        <f t="shared" si="0"/>
        <v>-721.61806789999991</v>
      </c>
      <c r="X13" s="179">
        <f t="shared" si="1"/>
        <v>-0.21884336563958084</v>
      </c>
      <c r="Y13" s="47">
        <f>Q13-F13</f>
        <v>1.0000000000000009E-3</v>
      </c>
      <c r="Z13" s="180">
        <f>Y13/F13</f>
        <v>6.9930069930069999E-3</v>
      </c>
      <c r="AA13" s="178">
        <f t="shared" si="2"/>
        <v>-980.59947159999956</v>
      </c>
      <c r="AB13" s="179">
        <f t="shared" si="3"/>
        <v>-0.27136363044845641</v>
      </c>
      <c r="AC13" s="47">
        <f>S13-I13</f>
        <v>1.0000000000000009E-3</v>
      </c>
      <c r="AD13" s="180">
        <f>AC13/I13</f>
        <v>6.9930069930069999E-3</v>
      </c>
      <c r="AE13" s="178">
        <f t="shared" si="4"/>
        <v>-1106.6244385</v>
      </c>
      <c r="AF13" s="179">
        <f t="shared" si="5"/>
        <v>-0.28577782055076634</v>
      </c>
      <c r="AG13" s="54"/>
      <c r="AH13" s="48">
        <f>O13-(C13*0.7)</f>
        <v>2.515000000000002E-2</v>
      </c>
      <c r="AI13" s="180">
        <f>AH13/(C13*0.7)</f>
        <v>0.24950396825396848</v>
      </c>
      <c r="AJ13" s="181">
        <f t="shared" si="6"/>
        <v>3297.4180679000001</v>
      </c>
      <c r="AK13" s="181">
        <f t="shared" si="7"/>
        <v>3613.5994715999996</v>
      </c>
      <c r="AL13" s="181">
        <f t="shared" si="8"/>
        <v>3872.3244384999998</v>
      </c>
      <c r="AM13" s="56"/>
      <c r="AN13" s="56"/>
    </row>
    <row r="14" spans="1:40" s="177" customFormat="1" x14ac:dyDescent="0.25">
      <c r="A14" s="45" t="s">
        <v>84</v>
      </c>
      <c r="B14" s="99"/>
      <c r="C14" s="187"/>
      <c r="D14" s="83"/>
      <c r="E14" s="184"/>
      <c r="F14" s="85"/>
      <c r="G14" s="83"/>
      <c r="H14" s="86"/>
      <c r="I14" s="85"/>
      <c r="J14" s="83"/>
      <c r="K14" s="108"/>
      <c r="L14" s="143"/>
      <c r="M14" s="185"/>
      <c r="N14" s="188"/>
      <c r="O14" s="167">
        <v>4.1099999999999999E-3</v>
      </c>
      <c r="P14" s="83">
        <v>5709.6</v>
      </c>
      <c r="Q14" s="160">
        <v>4.4549999999999998E-3</v>
      </c>
      <c r="R14" s="83">
        <v>5857.1</v>
      </c>
      <c r="S14" s="160">
        <v>4.509E-3</v>
      </c>
      <c r="T14" s="168">
        <v>6147.6</v>
      </c>
      <c r="U14" s="46"/>
      <c r="V14" s="180"/>
      <c r="W14" s="178"/>
      <c r="X14" s="179"/>
      <c r="Y14" s="46"/>
      <c r="Z14" s="180"/>
      <c r="AA14" s="178"/>
      <c r="AB14" s="179"/>
      <c r="AC14" s="46"/>
      <c r="AD14" s="180"/>
      <c r="AE14" s="178"/>
      <c r="AF14" s="179"/>
      <c r="AG14" s="54"/>
      <c r="AH14" s="48"/>
      <c r="AI14" s="180"/>
      <c r="AJ14" s="181">
        <f t="shared" si="6"/>
        <v>0</v>
      </c>
      <c r="AK14" s="181">
        <f t="shared" si="7"/>
        <v>0</v>
      </c>
      <c r="AL14" s="181">
        <f t="shared" si="8"/>
        <v>0</v>
      </c>
      <c r="AM14" s="56"/>
      <c r="AN14" s="56"/>
    </row>
    <row r="15" spans="1:40" s="177" customFormat="1" x14ac:dyDescent="0.25">
      <c r="A15" s="44" t="s">
        <v>137</v>
      </c>
      <c r="B15" s="99" t="s">
        <v>86</v>
      </c>
      <c r="C15" s="189">
        <v>9.7999999999999997E-4</v>
      </c>
      <c r="D15" s="83">
        <v>16237.7</v>
      </c>
      <c r="E15" s="184"/>
      <c r="F15" s="190">
        <v>9.6000000000000002E-4</v>
      </c>
      <c r="G15" s="83">
        <v>18034</v>
      </c>
      <c r="H15" s="86"/>
      <c r="I15" s="190">
        <v>9.6000000000000002E-4</v>
      </c>
      <c r="J15" s="83">
        <v>19320.599999999999</v>
      </c>
      <c r="K15" s="108">
        <f t="shared" si="9"/>
        <v>18.547775999999999</v>
      </c>
      <c r="L15" s="143"/>
      <c r="M15" s="185"/>
      <c r="N15" s="143"/>
      <c r="O15" s="167"/>
      <c r="P15" s="83"/>
      <c r="Q15" s="160"/>
      <c r="R15" s="83"/>
      <c r="S15" s="160"/>
      <c r="T15" s="168"/>
      <c r="U15" s="46"/>
      <c r="V15" s="180"/>
      <c r="W15" s="178"/>
      <c r="X15" s="179"/>
      <c r="Y15" s="47"/>
      <c r="Z15" s="180"/>
      <c r="AA15" s="178"/>
      <c r="AB15" s="179"/>
      <c r="AC15" s="47"/>
      <c r="AD15" s="180"/>
      <c r="AE15" s="178"/>
      <c r="AF15" s="179"/>
      <c r="AG15" s="54"/>
      <c r="AH15" s="48"/>
      <c r="AI15" s="180"/>
      <c r="AJ15" s="181">
        <f>D15*1.649*1.037</f>
        <v>27766.678090099998</v>
      </c>
      <c r="AK15" s="181">
        <f>G15*1.649*1.037</f>
        <v>30838.374441999997</v>
      </c>
      <c r="AL15" s="181">
        <f>J15*1.649*1.037</f>
        <v>33038.477167799996</v>
      </c>
      <c r="AM15" s="56"/>
      <c r="AN15" s="56"/>
    </row>
    <row r="16" spans="1:40" s="177" customFormat="1" ht="25.5" x14ac:dyDescent="0.25">
      <c r="A16" s="44" t="s">
        <v>87</v>
      </c>
      <c r="B16" s="99"/>
      <c r="C16" s="167"/>
      <c r="D16" s="83"/>
      <c r="E16" s="184"/>
      <c r="F16" s="87"/>
      <c r="G16" s="83"/>
      <c r="H16" s="86"/>
      <c r="I16" s="87"/>
      <c r="J16" s="83"/>
      <c r="K16" s="108"/>
      <c r="L16" s="143"/>
      <c r="M16" s="185"/>
      <c r="N16" s="143"/>
      <c r="O16" s="167"/>
      <c r="P16" s="83"/>
      <c r="Q16" s="160"/>
      <c r="R16" s="83"/>
      <c r="S16" s="160"/>
      <c r="T16" s="168"/>
      <c r="U16" s="46"/>
      <c r="V16" s="180"/>
      <c r="W16" s="178"/>
      <c r="X16" s="179"/>
      <c r="Y16" s="46"/>
      <c r="Z16" s="180"/>
      <c r="AA16" s="178"/>
      <c r="AB16" s="179"/>
      <c r="AC16" s="46"/>
      <c r="AD16" s="180"/>
      <c r="AE16" s="178"/>
      <c r="AF16" s="179"/>
      <c r="AG16" s="54"/>
      <c r="AH16" s="48"/>
      <c r="AI16" s="180"/>
      <c r="AJ16" s="181"/>
      <c r="AK16" s="181"/>
      <c r="AL16" s="181"/>
      <c r="AM16" s="56"/>
      <c r="AN16" s="56"/>
    </row>
    <row r="17" spans="1:40" s="177" customFormat="1" x14ac:dyDescent="0.25">
      <c r="A17" s="44" t="s">
        <v>138</v>
      </c>
      <c r="B17" s="99" t="s">
        <v>86</v>
      </c>
      <c r="C17" s="189">
        <v>3.0200000000000001E-3</v>
      </c>
      <c r="D17" s="83">
        <v>20816.900000000001</v>
      </c>
      <c r="E17" s="184"/>
      <c r="F17" s="190">
        <v>3.0200000000000001E-3</v>
      </c>
      <c r="G17" s="83">
        <v>22646.9</v>
      </c>
      <c r="H17" s="86"/>
      <c r="I17" s="190">
        <v>3.0200000000000001E-3</v>
      </c>
      <c r="J17" s="83">
        <v>24262.5</v>
      </c>
      <c r="K17" s="108">
        <f t="shared" si="9"/>
        <v>73.272750000000002</v>
      </c>
      <c r="L17" s="143"/>
      <c r="M17" s="185"/>
      <c r="N17" s="143"/>
      <c r="O17" s="167">
        <v>3.3430000000000001E-3</v>
      </c>
      <c r="P17" s="83">
        <v>21796.7</v>
      </c>
      <c r="Q17" s="160">
        <v>4.0000000000000001E-3</v>
      </c>
      <c r="R17" s="83">
        <v>22653.200000000001</v>
      </c>
      <c r="S17" s="160">
        <v>4.0000000000000001E-3</v>
      </c>
      <c r="T17" s="168">
        <v>24267.7</v>
      </c>
      <c r="U17" s="46">
        <f>O17-C17</f>
        <v>3.2299999999999994E-4</v>
      </c>
      <c r="V17" s="180">
        <f>U17/C17</f>
        <v>0.10695364238410593</v>
      </c>
      <c r="W17" s="178">
        <f>P17-AJ17</f>
        <v>-13800.469619699998</v>
      </c>
      <c r="X17" s="179">
        <f t="shared" si="1"/>
        <v>-0.38768446388115685</v>
      </c>
      <c r="Y17" s="47">
        <f>Q17-F17</f>
        <v>9.7999999999999997E-4</v>
      </c>
      <c r="Z17" s="180">
        <f>Y17/F17</f>
        <v>0.32450331125827814</v>
      </c>
      <c r="AA17" s="178">
        <f t="shared" si="2"/>
        <v>-16073.2934097</v>
      </c>
      <c r="AB17" s="179">
        <f t="shared" si="3"/>
        <v>-0.41504644481119091</v>
      </c>
      <c r="AC17" s="47">
        <f>S17-I17</f>
        <v>9.7999999999999997E-4</v>
      </c>
      <c r="AD17" s="180">
        <f>AC17/I17</f>
        <v>0.32450331125827814</v>
      </c>
      <c r="AE17" s="178">
        <f t="shared" si="4"/>
        <v>-17221.490412499999</v>
      </c>
      <c r="AF17" s="179">
        <f t="shared" si="5"/>
        <v>-0.41508379029038495</v>
      </c>
      <c r="AG17" s="54"/>
      <c r="AH17" s="48">
        <f>O17-(C17*0.7)</f>
        <v>1.2290000000000001E-3</v>
      </c>
      <c r="AI17" s="180">
        <f>AH17/(C17*0.7)</f>
        <v>0.58136234626300853</v>
      </c>
      <c r="AJ17" s="181">
        <f t="shared" ref="AJ17:AJ25" si="10">D17*1.649*1.037</f>
        <v>35597.169619699998</v>
      </c>
      <c r="AK17" s="181">
        <f t="shared" ref="AK17:AK25" si="11">G17*1.649*1.037</f>
        <v>38726.4934097</v>
      </c>
      <c r="AL17" s="181">
        <f t="shared" ref="AL17:AL25" si="12">J17*1.649*1.037</f>
        <v>41489.1904125</v>
      </c>
      <c r="AM17" s="56"/>
      <c r="AN17" s="56"/>
    </row>
    <row r="18" spans="1:40" s="177" customFormat="1" ht="25.5" x14ac:dyDescent="0.25">
      <c r="A18" s="44" t="s">
        <v>88</v>
      </c>
      <c r="B18" s="99" t="s">
        <v>89</v>
      </c>
      <c r="C18" s="191">
        <v>1.38E-2</v>
      </c>
      <c r="D18" s="83">
        <v>120350.2</v>
      </c>
      <c r="E18" s="184"/>
      <c r="F18" s="192">
        <v>1.3599999999999999E-2</v>
      </c>
      <c r="G18" s="83">
        <v>132793.20000000001</v>
      </c>
      <c r="H18" s="86"/>
      <c r="I18" s="192">
        <v>1.3599999999999999E-2</v>
      </c>
      <c r="J18" s="83">
        <v>142220.4</v>
      </c>
      <c r="K18" s="108">
        <f t="shared" si="9"/>
        <v>1934.1974399999999</v>
      </c>
      <c r="L18" s="143"/>
      <c r="M18" s="185"/>
      <c r="N18" s="143"/>
      <c r="O18" s="167">
        <v>1.3099E-2</v>
      </c>
      <c r="P18" s="83">
        <v>137168.4</v>
      </c>
      <c r="Q18" s="160">
        <v>1.4670000000000001E-2</v>
      </c>
      <c r="R18" s="83">
        <v>144620.29999999999</v>
      </c>
      <c r="S18" s="160">
        <v>1.4670000000000001E-2</v>
      </c>
      <c r="T18" s="168">
        <v>151457.5</v>
      </c>
      <c r="U18" s="46">
        <f>O18-C18</f>
        <v>-7.0100000000000023E-4</v>
      </c>
      <c r="V18" s="180">
        <f>U18/C18</f>
        <v>-5.0797101449275378E-2</v>
      </c>
      <c r="W18" s="178">
        <f t="shared" si="0"/>
        <v>-68632.006552599982</v>
      </c>
      <c r="X18" s="179">
        <f t="shared" si="1"/>
        <v>-0.33348819714337402</v>
      </c>
      <c r="Y18" s="47">
        <f>Q18-F18</f>
        <v>1.0700000000000015E-3</v>
      </c>
      <c r="Z18" s="180">
        <f>Y18/F18</f>
        <v>7.8676470588235403E-2</v>
      </c>
      <c r="AA18" s="178">
        <f t="shared" si="2"/>
        <v>-82457.798311599996</v>
      </c>
      <c r="AB18" s="179">
        <f t="shared" si="3"/>
        <v>-0.3631252812345212</v>
      </c>
      <c r="AC18" s="47">
        <f>S18-I18</f>
        <v>1.0700000000000015E-3</v>
      </c>
      <c r="AD18" s="180">
        <f>AC18/I18</f>
        <v>7.8676470588235403E-2</v>
      </c>
      <c r="AE18" s="178">
        <f t="shared" si="4"/>
        <v>-91741.232865199971</v>
      </c>
      <c r="AF18" s="179">
        <f t="shared" si="5"/>
        <v>-0.37722742953619842</v>
      </c>
      <c r="AG18" s="54"/>
      <c r="AH18" s="48">
        <f>O18-(C18*0.7)</f>
        <v>3.4390000000000011E-3</v>
      </c>
      <c r="AI18" s="180">
        <f>AH18/(C18*0.7)</f>
        <v>0.35600414078674963</v>
      </c>
      <c r="AJ18" s="181">
        <f t="shared" si="10"/>
        <v>205800.40655259998</v>
      </c>
      <c r="AK18" s="181">
        <f t="shared" si="11"/>
        <v>227078.09831159998</v>
      </c>
      <c r="AL18" s="181">
        <f t="shared" si="12"/>
        <v>243198.73286519997</v>
      </c>
      <c r="AM18" s="56"/>
      <c r="AN18" s="56"/>
    </row>
    <row r="19" spans="1:40" s="177" customFormat="1" x14ac:dyDescent="0.25">
      <c r="A19" s="44" t="s">
        <v>139</v>
      </c>
      <c r="B19" s="99"/>
      <c r="C19" s="109"/>
      <c r="D19" s="83"/>
      <c r="E19" s="184"/>
      <c r="F19" s="87"/>
      <c r="G19" s="83"/>
      <c r="H19" s="86"/>
      <c r="I19" s="87"/>
      <c r="J19" s="83"/>
      <c r="K19" s="108"/>
      <c r="L19" s="143"/>
      <c r="M19" s="185"/>
      <c r="N19" s="143"/>
      <c r="O19" s="167"/>
      <c r="P19" s="83"/>
      <c r="Q19" s="160"/>
      <c r="R19" s="83"/>
      <c r="S19" s="160"/>
      <c r="T19" s="168"/>
      <c r="U19" s="46"/>
      <c r="V19" s="180"/>
      <c r="W19" s="178"/>
      <c r="X19" s="179"/>
      <c r="Y19" s="46"/>
      <c r="Z19" s="180"/>
      <c r="AA19" s="178"/>
      <c r="AB19" s="179"/>
      <c r="AC19" s="46"/>
      <c r="AD19" s="180"/>
      <c r="AE19" s="178"/>
      <c r="AF19" s="179"/>
      <c r="AG19" s="54"/>
      <c r="AH19" s="48"/>
      <c r="AI19" s="180"/>
      <c r="AJ19" s="181">
        <f t="shared" si="10"/>
        <v>0</v>
      </c>
      <c r="AK19" s="181">
        <f t="shared" si="11"/>
        <v>0</v>
      </c>
      <c r="AL19" s="181">
        <f t="shared" si="12"/>
        <v>0</v>
      </c>
      <c r="AM19" s="56"/>
      <c r="AN19" s="56"/>
    </row>
    <row r="20" spans="1:40" s="177" customFormat="1" ht="25.5" x14ac:dyDescent="0.25">
      <c r="A20" s="44" t="s">
        <v>140</v>
      </c>
      <c r="B20" s="99" t="s">
        <v>83</v>
      </c>
      <c r="C20" s="183">
        <v>0.03</v>
      </c>
      <c r="D20" s="83"/>
      <c r="E20" s="184"/>
      <c r="F20" s="87">
        <v>0.03</v>
      </c>
      <c r="G20" s="83"/>
      <c r="H20" s="86"/>
      <c r="I20" s="87">
        <v>0.03</v>
      </c>
      <c r="J20" s="83"/>
      <c r="K20" s="108"/>
      <c r="L20" s="143"/>
      <c r="M20" s="185"/>
      <c r="N20" s="143"/>
      <c r="O20" s="167">
        <v>2.7692999999999999E-2</v>
      </c>
      <c r="P20" s="83">
        <v>1883.6</v>
      </c>
      <c r="Q20" s="160">
        <v>3.2237000000000002E-2</v>
      </c>
      <c r="R20" s="83">
        <v>1883.6</v>
      </c>
      <c r="S20" s="160">
        <v>3.2237000000000002E-2</v>
      </c>
      <c r="T20" s="168">
        <v>1977</v>
      </c>
      <c r="U20" s="46">
        <f t="shared" ref="U20:U25" si="13">O20-C20</f>
        <v>-2.307E-3</v>
      </c>
      <c r="V20" s="180">
        <f t="shared" ref="V20:V25" si="14">U20/C20</f>
        <v>-7.690000000000001E-2</v>
      </c>
      <c r="W20" s="178"/>
      <c r="X20" s="179"/>
      <c r="Y20" s="47">
        <f>Q20-F20</f>
        <v>2.2370000000000029E-3</v>
      </c>
      <c r="Z20" s="180">
        <f>Y20/F20</f>
        <v>7.4566666666666767E-2</v>
      </c>
      <c r="AA20" s="178"/>
      <c r="AB20" s="179"/>
      <c r="AC20" s="47">
        <f>S20-I20</f>
        <v>2.2370000000000029E-3</v>
      </c>
      <c r="AD20" s="180">
        <f>AC20/I20</f>
        <v>7.4566666666666767E-2</v>
      </c>
      <c r="AE20" s="178"/>
      <c r="AF20" s="179"/>
      <c r="AG20" s="54"/>
      <c r="AH20" s="48">
        <f t="shared" ref="AH20:AH25" si="15">O20-(C20*0.7)</f>
        <v>6.693000000000001E-3</v>
      </c>
      <c r="AI20" s="180">
        <f t="shared" ref="AI20:AI25" si="16">AH20/(C20*0.7)</f>
        <v>0.31871428571428578</v>
      </c>
      <c r="AJ20" s="181">
        <f t="shared" si="10"/>
        <v>0</v>
      </c>
      <c r="AK20" s="181">
        <f t="shared" si="11"/>
        <v>0</v>
      </c>
      <c r="AL20" s="181">
        <f t="shared" si="12"/>
        <v>0</v>
      </c>
      <c r="AM20" s="56"/>
      <c r="AN20" s="56"/>
    </row>
    <row r="21" spans="1:40" s="177" customFormat="1" ht="38.25" x14ac:dyDescent="0.25">
      <c r="A21" s="44" t="s">
        <v>141</v>
      </c>
      <c r="B21" s="99" t="s">
        <v>83</v>
      </c>
      <c r="C21" s="193">
        <v>2.1999999999999999E-2</v>
      </c>
      <c r="D21" s="194">
        <v>597.5</v>
      </c>
      <c r="E21" s="184"/>
      <c r="F21" s="195">
        <v>2.1999999999999999E-2</v>
      </c>
      <c r="G21" s="83">
        <v>650.5</v>
      </c>
      <c r="H21" s="86"/>
      <c r="I21" s="195">
        <v>2.1999999999999999E-2</v>
      </c>
      <c r="J21" s="83">
        <v>696.8</v>
      </c>
      <c r="K21" s="108">
        <f t="shared" si="9"/>
        <v>15.329599999999997</v>
      </c>
      <c r="L21" s="143"/>
      <c r="M21" s="185"/>
      <c r="N21" s="143"/>
      <c r="O21" s="167">
        <v>2.0213999999999999E-2</v>
      </c>
      <c r="P21" s="194">
        <v>799.1</v>
      </c>
      <c r="Q21" s="160">
        <v>2.1714000000000001E-2</v>
      </c>
      <c r="R21" s="83">
        <v>818.3</v>
      </c>
      <c r="S21" s="160">
        <v>2.1714000000000001E-2</v>
      </c>
      <c r="T21" s="168">
        <v>858.8</v>
      </c>
      <c r="U21" s="46">
        <f t="shared" si="13"/>
        <v>-1.7859999999999994E-3</v>
      </c>
      <c r="V21" s="180">
        <f t="shared" si="14"/>
        <v>-8.1181818181818161E-2</v>
      </c>
      <c r="W21" s="178">
        <f t="shared" si="0"/>
        <v>-222.63276749999989</v>
      </c>
      <c r="X21" s="179">
        <f t="shared" si="1"/>
        <v>-0.21789725707314159</v>
      </c>
      <c r="Y21" s="47">
        <f>Q21-F21</f>
        <v>-2.8599999999999806E-4</v>
      </c>
      <c r="Z21" s="180">
        <f>Y21/F21</f>
        <v>-1.2999999999999913E-2</v>
      </c>
      <c r="AA21" s="178">
        <f t="shared" si="2"/>
        <v>-294.06345650000003</v>
      </c>
      <c r="AB21" s="179">
        <f t="shared" si="3"/>
        <v>-0.26435914878510758</v>
      </c>
      <c r="AC21" s="47">
        <f>S21-I21</f>
        <v>-2.8599999999999806E-4</v>
      </c>
      <c r="AD21" s="180">
        <f>AC21/I21</f>
        <v>-1.2999999999999913E-2</v>
      </c>
      <c r="AE21" s="178">
        <f t="shared" si="4"/>
        <v>-332.7370583999998</v>
      </c>
      <c r="AF21" s="179">
        <f t="shared" si="5"/>
        <v>-0.27925028101668975</v>
      </c>
      <c r="AG21" s="54"/>
      <c r="AH21" s="48">
        <f t="shared" si="15"/>
        <v>4.8140000000000006E-3</v>
      </c>
      <c r="AI21" s="180">
        <f t="shared" si="16"/>
        <v>0.31259740259740265</v>
      </c>
      <c r="AJ21" s="181">
        <f t="shared" si="10"/>
        <v>1021.7327674999999</v>
      </c>
      <c r="AK21" s="181">
        <f t="shared" si="11"/>
        <v>1112.3634565</v>
      </c>
      <c r="AL21" s="181">
        <f t="shared" si="12"/>
        <v>1191.5370583999998</v>
      </c>
      <c r="AM21" s="56"/>
      <c r="AN21" s="56"/>
    </row>
    <row r="22" spans="1:40" s="177" customFormat="1" ht="25.5" x14ac:dyDescent="0.25">
      <c r="A22" s="44" t="s">
        <v>142</v>
      </c>
      <c r="B22" s="99" t="s">
        <v>83</v>
      </c>
      <c r="C22" s="193">
        <v>8.0000000000000002E-3</v>
      </c>
      <c r="D22" s="194">
        <v>2966.6</v>
      </c>
      <c r="E22" s="184"/>
      <c r="F22" s="195">
        <v>8.0000000000000002E-3</v>
      </c>
      <c r="G22" s="83">
        <v>3228.8</v>
      </c>
      <c r="H22" s="86"/>
      <c r="I22" s="195">
        <v>8.0000000000000002E-3</v>
      </c>
      <c r="J22" s="83">
        <v>3459.8</v>
      </c>
      <c r="K22" s="108">
        <f t="shared" si="9"/>
        <v>27.678400000000003</v>
      </c>
      <c r="L22" s="143"/>
      <c r="M22" s="185"/>
      <c r="N22" s="143"/>
      <c r="O22" s="167">
        <v>7.4790000000000004E-3</v>
      </c>
      <c r="P22" s="194">
        <v>3995.4</v>
      </c>
      <c r="Q22" s="160">
        <v>1.0522999999999999E-2</v>
      </c>
      <c r="R22" s="83">
        <v>4081.9</v>
      </c>
      <c r="S22" s="160">
        <v>1.0522999999999999E-2</v>
      </c>
      <c r="T22" s="168">
        <v>4284.3999999999996</v>
      </c>
      <c r="U22" s="46">
        <f t="shared" si="13"/>
        <v>-5.2099999999999976E-4</v>
      </c>
      <c r="V22" s="180">
        <f t="shared" si="14"/>
        <v>-6.5124999999999975E-2</v>
      </c>
      <c r="W22" s="178">
        <f t="shared" si="0"/>
        <v>-1077.524565799999</v>
      </c>
      <c r="X22" s="179">
        <f t="shared" si="1"/>
        <v>-0.21240697586246754</v>
      </c>
      <c r="Y22" s="47">
        <f>Q22-F22</f>
        <v>2.5229999999999992E-3</v>
      </c>
      <c r="Z22" s="180">
        <f>Y22/F22</f>
        <v>0.31537499999999991</v>
      </c>
      <c r="AA22" s="178">
        <f t="shared" si="2"/>
        <v>-1439.3899744000005</v>
      </c>
      <c r="AB22" s="179">
        <f t="shared" si="3"/>
        <v>-0.26069813052273516</v>
      </c>
      <c r="AC22" s="47">
        <f>S22-I22</f>
        <v>2.5229999999999992E-3</v>
      </c>
      <c r="AD22" s="180">
        <f>AC22/I22</f>
        <v>0.31537499999999991</v>
      </c>
      <c r="AE22" s="178">
        <f t="shared" si="4"/>
        <v>-1631.9029774000001</v>
      </c>
      <c r="AF22" s="179">
        <f t="shared" si="5"/>
        <v>-0.27583154271067473</v>
      </c>
      <c r="AG22" s="54"/>
      <c r="AH22" s="48">
        <f t="shared" si="15"/>
        <v>1.8790000000000005E-3</v>
      </c>
      <c r="AI22" s="180">
        <f t="shared" si="16"/>
        <v>0.33553571428571438</v>
      </c>
      <c r="AJ22" s="181">
        <f t="shared" si="10"/>
        <v>5072.9245657999991</v>
      </c>
      <c r="AK22" s="181">
        <f t="shared" si="11"/>
        <v>5521.2899744000006</v>
      </c>
      <c r="AL22" s="181">
        <f t="shared" si="12"/>
        <v>5916.3029773999997</v>
      </c>
      <c r="AM22" s="56"/>
      <c r="AN22" s="56"/>
    </row>
    <row r="23" spans="1:40" s="177" customFormat="1" x14ac:dyDescent="0.25">
      <c r="A23" s="44" t="s">
        <v>148</v>
      </c>
      <c r="B23" s="99" t="s">
        <v>83</v>
      </c>
      <c r="C23" s="196">
        <v>3.0200000000000002E-4</v>
      </c>
      <c r="D23" s="194">
        <v>2966.6</v>
      </c>
      <c r="E23" s="184"/>
      <c r="F23" s="197">
        <v>3.0200000000000002E-4</v>
      </c>
      <c r="G23" s="83">
        <v>3410.6</v>
      </c>
      <c r="H23" s="86"/>
      <c r="I23" s="197">
        <v>3.0200000000000002E-4</v>
      </c>
      <c r="J23" s="83">
        <v>3645.5</v>
      </c>
      <c r="K23" s="108"/>
      <c r="L23" s="143"/>
      <c r="M23" s="185"/>
      <c r="N23" s="143"/>
      <c r="O23" s="167">
        <v>1.676E-3</v>
      </c>
      <c r="P23" s="194">
        <v>3984.4</v>
      </c>
      <c r="Q23" s="160">
        <v>1.755E-3</v>
      </c>
      <c r="R23" s="83">
        <v>4081.6</v>
      </c>
      <c r="S23" s="160">
        <v>1.7769999999999999E-3</v>
      </c>
      <c r="T23" s="168">
        <v>4283.6000000000004</v>
      </c>
      <c r="U23" s="46">
        <f t="shared" si="13"/>
        <v>1.374E-3</v>
      </c>
      <c r="V23" s="180">
        <f t="shared" si="14"/>
        <v>4.5496688741721849</v>
      </c>
      <c r="W23" s="178"/>
      <c r="X23" s="179"/>
      <c r="Y23" s="47"/>
      <c r="Z23" s="180"/>
      <c r="AA23" s="178"/>
      <c r="AB23" s="179"/>
      <c r="AC23" s="47"/>
      <c r="AD23" s="180"/>
      <c r="AE23" s="178"/>
      <c r="AF23" s="179"/>
      <c r="AG23" s="54"/>
      <c r="AH23" s="48">
        <f t="shared" si="15"/>
        <v>1.4645999999999999E-3</v>
      </c>
      <c r="AI23" s="180">
        <f t="shared" si="16"/>
        <v>6.92809839167455</v>
      </c>
      <c r="AJ23" s="181">
        <f t="shared" si="10"/>
        <v>5072.9245657999991</v>
      </c>
      <c r="AK23" s="181">
        <f t="shared" si="11"/>
        <v>5832.1703377999993</v>
      </c>
      <c r="AL23" s="181">
        <f t="shared" si="12"/>
        <v>6233.8523914999996</v>
      </c>
      <c r="AM23" s="56"/>
      <c r="AN23" s="56"/>
    </row>
    <row r="24" spans="1:40" s="177" customFormat="1" ht="51" customHeight="1" x14ac:dyDescent="0.25">
      <c r="A24" s="44" t="s">
        <v>90</v>
      </c>
      <c r="B24" s="99" t="s">
        <v>91</v>
      </c>
      <c r="C24" s="187">
        <v>9.1999999999999998E-2</v>
      </c>
      <c r="D24" s="83">
        <v>3510.3</v>
      </c>
      <c r="E24" s="184"/>
      <c r="F24" s="85">
        <v>9.1999999999999998E-2</v>
      </c>
      <c r="G24" s="83">
        <v>3810.1</v>
      </c>
      <c r="H24" s="86"/>
      <c r="I24" s="85">
        <v>9.1999999999999998E-2</v>
      </c>
      <c r="J24" s="83">
        <v>4075.8</v>
      </c>
      <c r="K24" s="108"/>
      <c r="L24" s="330" t="s">
        <v>182</v>
      </c>
      <c r="M24" s="330"/>
      <c r="N24" s="143"/>
      <c r="O24" s="167">
        <v>0.11890000000000001</v>
      </c>
      <c r="P24" s="83">
        <v>4915.5</v>
      </c>
      <c r="Q24" s="160">
        <v>0.16336000000000001</v>
      </c>
      <c r="R24" s="83">
        <v>5178.8</v>
      </c>
      <c r="S24" s="160">
        <v>0.16500999999999999</v>
      </c>
      <c r="T24" s="168">
        <v>5444.7</v>
      </c>
      <c r="U24" s="46">
        <f t="shared" si="13"/>
        <v>2.6900000000000007E-2</v>
      </c>
      <c r="V24" s="180">
        <f t="shared" si="14"/>
        <v>0.29239130434782618</v>
      </c>
      <c r="W24" s="178">
        <f t="shared" si="0"/>
        <v>-1087.1586338999996</v>
      </c>
      <c r="X24" s="179">
        <f t="shared" si="1"/>
        <v>-0.18111285352131704</v>
      </c>
      <c r="Y24" s="47">
        <f>Q24-F24</f>
        <v>7.1360000000000007E-2</v>
      </c>
      <c r="Z24" s="180">
        <f>Y24/F24</f>
        <v>0.77565217391304353</v>
      </c>
      <c r="AA24" s="178">
        <f t="shared" si="2"/>
        <v>-1336.5205312999997</v>
      </c>
      <c r="AB24" s="179">
        <f t="shared" si="3"/>
        <v>-0.20513503900219077</v>
      </c>
      <c r="AC24" s="47">
        <f>S24-I24</f>
        <v>7.3009999999999992E-2</v>
      </c>
      <c r="AD24" s="180">
        <f>AC24/I24</f>
        <v>0.79358695652173905</v>
      </c>
      <c r="AE24" s="178">
        <f t="shared" si="4"/>
        <v>-1524.9709853999993</v>
      </c>
      <c r="AF24" s="179">
        <f t="shared" si="5"/>
        <v>-0.21880100059163396</v>
      </c>
      <c r="AG24" s="54"/>
      <c r="AH24" s="48">
        <f t="shared" si="15"/>
        <v>5.4500000000000007E-2</v>
      </c>
      <c r="AI24" s="180">
        <f t="shared" si="16"/>
        <v>0.84627329192546596</v>
      </c>
      <c r="AJ24" s="181">
        <f t="shared" si="10"/>
        <v>6002.6586338999996</v>
      </c>
      <c r="AK24" s="181">
        <f t="shared" si="11"/>
        <v>6515.3205312999999</v>
      </c>
      <c r="AL24" s="181">
        <f t="shared" si="12"/>
        <v>6969.6709853999992</v>
      </c>
      <c r="AM24" s="56"/>
      <c r="AN24" s="56"/>
    </row>
    <row r="25" spans="1:40" s="177" customFormat="1" x14ac:dyDescent="0.25">
      <c r="A25" s="44" t="s">
        <v>148</v>
      </c>
      <c r="B25" s="99" t="s">
        <v>91</v>
      </c>
      <c r="C25" s="167">
        <v>2.0539999999999998E-3</v>
      </c>
      <c r="D25" s="83">
        <v>3529.7</v>
      </c>
      <c r="E25" s="184"/>
      <c r="F25" s="160">
        <v>2.0539999999999998E-3</v>
      </c>
      <c r="G25" s="83">
        <v>3832.7</v>
      </c>
      <c r="H25" s="86"/>
      <c r="I25" s="160">
        <v>2.0539999999999998E-3</v>
      </c>
      <c r="J25" s="83">
        <v>4100.2</v>
      </c>
      <c r="K25" s="108">
        <f t="shared" si="9"/>
        <v>8.4218107999999994</v>
      </c>
      <c r="L25" s="145"/>
      <c r="M25" s="146"/>
      <c r="N25" s="143"/>
      <c r="O25" s="167">
        <v>4.1450000000000002E-3</v>
      </c>
      <c r="P25" s="83">
        <v>9844.1</v>
      </c>
      <c r="Q25" s="160">
        <v>4.1900000000000001E-3</v>
      </c>
      <c r="R25" s="83">
        <v>10334</v>
      </c>
      <c r="S25" s="160">
        <v>4.2500000000000003E-3</v>
      </c>
      <c r="T25" s="168">
        <v>10861.3</v>
      </c>
      <c r="U25" s="46">
        <f t="shared" si="13"/>
        <v>2.0910000000000004E-3</v>
      </c>
      <c r="V25" s="180">
        <f t="shared" si="14"/>
        <v>1.0180136319376829</v>
      </c>
      <c r="W25" s="178"/>
      <c r="X25" s="179"/>
      <c r="Y25" s="47"/>
      <c r="Z25" s="180"/>
      <c r="AA25" s="178"/>
      <c r="AB25" s="179"/>
      <c r="AC25" s="47"/>
      <c r="AD25" s="180"/>
      <c r="AE25" s="178"/>
      <c r="AF25" s="179"/>
      <c r="AG25" s="54"/>
      <c r="AH25" s="48">
        <f t="shared" si="15"/>
        <v>2.7072000000000008E-3</v>
      </c>
      <c r="AI25" s="180">
        <f t="shared" si="16"/>
        <v>1.8828766170538331</v>
      </c>
      <c r="AJ25" s="181">
        <f t="shared" si="10"/>
        <v>6035.8328861</v>
      </c>
      <c r="AK25" s="181">
        <f t="shared" si="11"/>
        <v>6553.9668250999994</v>
      </c>
      <c r="AL25" s="181">
        <f t="shared" si="12"/>
        <v>7011.3953025999999</v>
      </c>
      <c r="AM25" s="56"/>
      <c r="AN25" s="56"/>
    </row>
    <row r="26" spans="1:40" s="204" customFormat="1" ht="25.5" x14ac:dyDescent="0.25">
      <c r="A26" s="277" t="s">
        <v>92</v>
      </c>
      <c r="B26" s="245"/>
      <c r="C26" s="278"/>
      <c r="D26" s="279"/>
      <c r="E26" s="280">
        <v>5053.8</v>
      </c>
      <c r="F26" s="279"/>
      <c r="G26" s="279"/>
      <c r="H26" s="281">
        <v>5468.4</v>
      </c>
      <c r="I26" s="279"/>
      <c r="J26" s="279"/>
      <c r="K26" s="282">
        <v>5795.3</v>
      </c>
      <c r="L26" s="283">
        <v>4380.78</v>
      </c>
      <c r="M26" s="283" t="s">
        <v>93</v>
      </c>
      <c r="N26" s="252"/>
      <c r="O26" s="284"/>
      <c r="P26" s="280">
        <v>7464.4</v>
      </c>
      <c r="Q26" s="281"/>
      <c r="R26" s="280">
        <v>10184.1</v>
      </c>
      <c r="S26" s="281"/>
      <c r="T26" s="282">
        <v>10669</v>
      </c>
      <c r="U26" s="287"/>
      <c r="V26" s="285"/>
      <c r="W26" s="276">
        <f>P26-AJ26</f>
        <v>-1177.6636994</v>
      </c>
      <c r="X26" s="286">
        <f>W26/AJ26</f>
        <v>-0.13627111999669278</v>
      </c>
      <c r="Y26" s="287"/>
      <c r="Z26" s="285"/>
      <c r="AA26" s="276">
        <f>R26-AK26</f>
        <v>833.0649108000016</v>
      </c>
      <c r="AB26" s="286">
        <f>AA26/AK26</f>
        <v>8.9087988960938877E-2</v>
      </c>
      <c r="AC26" s="287"/>
      <c r="AD26" s="285"/>
      <c r="AE26" s="276">
        <f>T26-AL26</f>
        <v>758.96166110000013</v>
      </c>
      <c r="AF26" s="286">
        <f>AE26/AL26</f>
        <v>7.6585138739659386E-2</v>
      </c>
      <c r="AG26" s="200"/>
      <c r="AH26" s="201"/>
      <c r="AI26" s="199"/>
      <c r="AJ26" s="202">
        <f>E26*1.649*1.037</f>
        <v>8642.0636993999997</v>
      </c>
      <c r="AK26" s="202">
        <f>H26*1.649*1.037</f>
        <v>9351.0350891999988</v>
      </c>
      <c r="AL26" s="202">
        <f>K26*1.649*1.037</f>
        <v>9910.0383388999999</v>
      </c>
      <c r="AM26" s="203"/>
      <c r="AN26" s="203"/>
    </row>
    <row r="27" spans="1:40" s="177" customFormat="1" x14ac:dyDescent="0.25">
      <c r="A27" s="205"/>
      <c r="B27" s="206"/>
      <c r="C27" s="207"/>
      <c r="D27" s="208"/>
      <c r="E27" s="209"/>
      <c r="F27" s="210"/>
      <c r="G27" s="208"/>
      <c r="H27" s="208"/>
      <c r="I27" s="210"/>
      <c r="J27" s="208"/>
      <c r="K27" s="211"/>
      <c r="L27" s="146"/>
      <c r="M27" s="212"/>
      <c r="N27" s="143"/>
      <c r="O27" s="170"/>
      <c r="P27" s="161"/>
      <c r="Q27" s="49"/>
      <c r="R27" s="83"/>
      <c r="S27" s="49"/>
      <c r="T27" s="168"/>
      <c r="U27" s="39"/>
      <c r="V27" s="40"/>
      <c r="W27" s="40"/>
      <c r="X27" s="176"/>
      <c r="Y27" s="39"/>
      <c r="Z27" s="40"/>
      <c r="AA27" s="40"/>
      <c r="AB27" s="176"/>
      <c r="AC27" s="39"/>
      <c r="AD27" s="40"/>
      <c r="AE27" s="40"/>
      <c r="AF27" s="176"/>
      <c r="AG27" s="54"/>
      <c r="AH27" s="54"/>
      <c r="AI27" s="54"/>
      <c r="AJ27" s="56"/>
      <c r="AK27" s="56"/>
      <c r="AL27" s="56"/>
      <c r="AM27" s="56"/>
      <c r="AN27" s="56"/>
    </row>
    <row r="28" spans="1:40" s="221" customFormat="1" ht="30.75" customHeight="1" x14ac:dyDescent="0.25">
      <c r="A28" s="331" t="s">
        <v>94</v>
      </c>
      <c r="B28" s="332"/>
      <c r="C28" s="107"/>
      <c r="D28" s="49"/>
      <c r="E28" s="78"/>
      <c r="F28" s="78"/>
      <c r="G28" s="49"/>
      <c r="H28" s="49"/>
      <c r="I28" s="78"/>
      <c r="J28" s="49"/>
      <c r="K28" s="213"/>
      <c r="L28" s="146"/>
      <c r="M28" s="146"/>
      <c r="N28" s="89"/>
      <c r="O28" s="214"/>
      <c r="P28" s="215"/>
      <c r="Q28" s="216"/>
      <c r="R28" s="83"/>
      <c r="S28" s="216"/>
      <c r="T28" s="168"/>
      <c r="U28" s="218"/>
      <c r="V28" s="50"/>
      <c r="W28" s="50"/>
      <c r="X28" s="217"/>
      <c r="Y28" s="218"/>
      <c r="Z28" s="50"/>
      <c r="AA28" s="50"/>
      <c r="AB28" s="217"/>
      <c r="AC28" s="218"/>
      <c r="AD28" s="50"/>
      <c r="AE28" s="50"/>
      <c r="AF28" s="217"/>
      <c r="AG28" s="219"/>
      <c r="AH28" s="219"/>
      <c r="AI28" s="219"/>
      <c r="AJ28" s="220"/>
      <c r="AK28" s="220"/>
      <c r="AL28" s="220"/>
      <c r="AM28" s="220"/>
      <c r="AN28" s="220"/>
    </row>
    <row r="29" spans="1:40" s="177" customFormat="1" ht="25.5" x14ac:dyDescent="0.25">
      <c r="A29" s="44" t="s">
        <v>95</v>
      </c>
      <c r="B29" s="99" t="s">
        <v>77</v>
      </c>
      <c r="C29" s="107">
        <v>0.28999999999999998</v>
      </c>
      <c r="D29" s="83">
        <v>4292.8999999999996</v>
      </c>
      <c r="E29" s="222">
        <v>1060.604472</v>
      </c>
      <c r="F29" s="78">
        <v>0.28999999999999998</v>
      </c>
      <c r="G29" s="83">
        <v>4680.5</v>
      </c>
      <c r="H29" s="223"/>
      <c r="I29" s="87">
        <v>0.28999999999999998</v>
      </c>
      <c r="J29" s="83">
        <v>5030</v>
      </c>
      <c r="K29" s="224">
        <v>1193.9009999999998</v>
      </c>
      <c r="L29" s="198" t="e">
        <f>E29+E30+#REF!+E64+E74</f>
        <v>#REF!</v>
      </c>
      <c r="M29" s="146" t="s">
        <v>96</v>
      </c>
      <c r="N29" s="89"/>
      <c r="O29" s="170">
        <v>0.28999999999999998</v>
      </c>
      <c r="P29" s="161">
        <v>7340.9</v>
      </c>
      <c r="Q29" s="49">
        <v>0.28999999999999998</v>
      </c>
      <c r="R29" s="83">
        <v>8003.7</v>
      </c>
      <c r="S29" s="162">
        <v>0.28999999999999998</v>
      </c>
      <c r="T29" s="168">
        <v>8601.2999999999993</v>
      </c>
      <c r="U29" s="46">
        <f>O29-C29</f>
        <v>0</v>
      </c>
      <c r="V29" s="180">
        <f>U29/C29</f>
        <v>0</v>
      </c>
      <c r="W29" s="178">
        <f>P29-AJ29</f>
        <v>-1.4807699999437318E-2</v>
      </c>
      <c r="X29" s="179">
        <f>W29/AJ29</f>
        <v>-2.0171464166707522E-6</v>
      </c>
      <c r="Y29" s="47">
        <f>Q29-F29</f>
        <v>0</v>
      </c>
      <c r="Z29" s="180">
        <f>Y29/F29</f>
        <v>0</v>
      </c>
      <c r="AA29" s="178">
        <f>R29-(G29*1.649*1.037)</f>
        <v>-1.584649999949761E-2</v>
      </c>
      <c r="AB29" s="179">
        <f>AA29/G29</f>
        <v>-3.3856425594482661E-6</v>
      </c>
      <c r="AC29" s="47">
        <f>S29-I29</f>
        <v>0</v>
      </c>
      <c r="AD29" s="180">
        <f>AC29/I29</f>
        <v>0</v>
      </c>
      <c r="AE29" s="178">
        <f>T29-(J29*1.649*1.037)</f>
        <v>-6.5389999999752035E-2</v>
      </c>
      <c r="AF29" s="179">
        <f>AE29/J29</f>
        <v>-1.2999999999950704E-5</v>
      </c>
      <c r="AG29" s="54"/>
      <c r="AH29" s="54"/>
      <c r="AI29" s="54"/>
      <c r="AJ29" s="225">
        <f>D29*1.649*1.037</f>
        <v>7340.9148076999991</v>
      </c>
      <c r="AK29" s="225">
        <f>P29-AJ29</f>
        <v>-1.4807699999437318E-2</v>
      </c>
      <c r="AL29" s="56"/>
      <c r="AM29" s="56"/>
      <c r="AN29" s="56"/>
    </row>
    <row r="30" spans="1:40" s="177" customFormat="1" ht="25.5" x14ac:dyDescent="0.25">
      <c r="A30" s="44" t="s">
        <v>97</v>
      </c>
      <c r="B30" s="99"/>
      <c r="C30" s="107"/>
      <c r="D30" s="83"/>
      <c r="E30" s="84"/>
      <c r="F30" s="84"/>
      <c r="G30" s="83"/>
      <c r="H30" s="223"/>
      <c r="I30" s="84"/>
      <c r="J30" s="83"/>
      <c r="K30" s="224"/>
      <c r="L30" s="226"/>
      <c r="M30" s="143"/>
      <c r="N30" s="89"/>
      <c r="O30" s="170"/>
      <c r="P30" s="161"/>
      <c r="Q30" s="223"/>
      <c r="R30" s="83"/>
      <c r="S30" s="223"/>
      <c r="T30" s="168"/>
      <c r="U30" s="46"/>
      <c r="V30" s="40"/>
      <c r="W30" s="40"/>
      <c r="X30" s="176"/>
      <c r="Y30" s="46"/>
      <c r="Z30" s="40"/>
      <c r="AA30" s="40"/>
      <c r="AB30" s="176"/>
      <c r="AC30" s="46"/>
      <c r="AD30" s="40"/>
      <c r="AE30" s="40"/>
      <c r="AF30" s="176"/>
      <c r="AG30" s="54"/>
      <c r="AH30" s="54"/>
      <c r="AI30" s="54"/>
      <c r="AJ30" s="225"/>
      <c r="AK30" s="56"/>
      <c r="AL30" s="56"/>
      <c r="AM30" s="56"/>
      <c r="AN30" s="56"/>
    </row>
    <row r="31" spans="1:40" s="177" customFormat="1" ht="15" customHeight="1" x14ac:dyDescent="0.25">
      <c r="A31" s="44" t="s">
        <v>144</v>
      </c>
      <c r="B31" s="99"/>
      <c r="C31" s="107"/>
      <c r="D31" s="83"/>
      <c r="E31" s="84"/>
      <c r="F31" s="78"/>
      <c r="G31" s="83"/>
      <c r="H31" s="223"/>
      <c r="I31" s="78"/>
      <c r="J31" s="83"/>
      <c r="K31" s="224"/>
      <c r="L31" s="329" t="s">
        <v>98</v>
      </c>
      <c r="M31" s="329"/>
      <c r="N31" s="143"/>
      <c r="O31" s="170"/>
      <c r="P31" s="161"/>
      <c r="Q31" s="49"/>
      <c r="R31" s="83"/>
      <c r="S31" s="49"/>
      <c r="T31" s="168"/>
      <c r="U31" s="46"/>
      <c r="V31" s="180"/>
      <c r="W31" s="178"/>
      <c r="X31" s="179"/>
      <c r="Y31" s="47"/>
      <c r="Z31" s="180"/>
      <c r="AA31" s="178"/>
      <c r="AB31" s="179"/>
      <c r="AC31" s="47"/>
      <c r="AD31" s="180"/>
      <c r="AE31" s="178"/>
      <c r="AF31" s="179"/>
      <c r="AG31" s="54"/>
      <c r="AH31" s="54"/>
      <c r="AI31" s="54"/>
      <c r="AJ31" s="225"/>
      <c r="AK31" s="56"/>
      <c r="AL31" s="56"/>
      <c r="AM31" s="56"/>
      <c r="AN31" s="56"/>
    </row>
    <row r="32" spans="1:40" s="177" customFormat="1" ht="25.5" x14ac:dyDescent="0.25">
      <c r="A32" s="44" t="s">
        <v>99</v>
      </c>
      <c r="B32" s="326" t="s">
        <v>100</v>
      </c>
      <c r="C32" s="107">
        <v>0.266791</v>
      </c>
      <c r="D32" s="83">
        <v>2620.5</v>
      </c>
      <c r="E32" s="84"/>
      <c r="F32" s="78">
        <v>0.266791</v>
      </c>
      <c r="G32" s="83">
        <v>2853.1</v>
      </c>
      <c r="H32" s="223"/>
      <c r="I32" s="78">
        <v>0.266791</v>
      </c>
      <c r="J32" s="83">
        <v>3063.2</v>
      </c>
      <c r="K32" s="224">
        <v>780.08706000000006</v>
      </c>
      <c r="L32" s="143"/>
      <c r="M32" s="143"/>
      <c r="N32" s="143"/>
      <c r="O32" s="170">
        <v>0.266791</v>
      </c>
      <c r="P32" s="161">
        <v>4321.2</v>
      </c>
      <c r="Q32" s="49">
        <v>0.266791</v>
      </c>
      <c r="R32" s="83">
        <v>4878.8</v>
      </c>
      <c r="S32" s="49">
        <v>0.266791</v>
      </c>
      <c r="T32" s="168">
        <v>5238.1000000000004</v>
      </c>
      <c r="U32" s="46">
        <f t="shared" ref="U32:U40" si="17">O32-C32</f>
        <v>0</v>
      </c>
      <c r="V32" s="180">
        <f t="shared" ref="V32:V40" si="18">U32/C32</f>
        <v>0</v>
      </c>
      <c r="W32" s="178">
        <f t="shared" ref="W32:W40" si="19">P32-AJ32</f>
        <v>-4.500000000007276E-3</v>
      </c>
      <c r="X32" s="179">
        <f t="shared" ref="X32:X40" si="20">W32/AJ32</f>
        <v>-1.041376310703943E-6</v>
      </c>
      <c r="Y32" s="47">
        <f t="shared" ref="Y32:Y40" si="21">Q32-F32</f>
        <v>0</v>
      </c>
      <c r="Z32" s="180">
        <f t="shared" ref="Z32:Z40" si="22">Y32/F32</f>
        <v>0</v>
      </c>
      <c r="AA32" s="178">
        <f t="shared" ref="AA32:AA40" si="23">R32-(G32*1.649*1.037)</f>
        <v>-3.8090299998657429E-2</v>
      </c>
      <c r="AB32" s="179">
        <f t="shared" ref="AB32:AB40" si="24">AA32/G32</f>
        <v>-1.3350495951301192E-5</v>
      </c>
      <c r="AC32" s="47">
        <f t="shared" ref="AC32:AC40" si="25">S32-I32</f>
        <v>0</v>
      </c>
      <c r="AD32" s="180">
        <f t="shared" ref="AD32:AD40" si="26">AC32/I32</f>
        <v>0</v>
      </c>
      <c r="AE32" s="178">
        <f t="shared" ref="AE32:AE40" si="27">T32-(J32*1.649*1.037)</f>
        <v>-1.182159999916621E-2</v>
      </c>
      <c r="AF32" s="179">
        <f t="shared" ref="AF32:AF40" si="28">AE32/J32</f>
        <v>-3.8592321752305469E-6</v>
      </c>
      <c r="AG32" s="54"/>
      <c r="AH32" s="54"/>
      <c r="AI32" s="54"/>
      <c r="AJ32" s="225">
        <f>D32*1.649</f>
        <v>4321.2044999999998</v>
      </c>
      <c r="AK32" s="225">
        <f t="shared" ref="AK32:AK82" si="29">P32-AJ32</f>
        <v>-4.500000000007276E-3</v>
      </c>
      <c r="AL32" s="56"/>
      <c r="AM32" s="56"/>
      <c r="AN32" s="56"/>
    </row>
    <row r="33" spans="1:40" s="177" customFormat="1" ht="25.5" x14ac:dyDescent="0.25">
      <c r="A33" s="44" t="s">
        <v>101</v>
      </c>
      <c r="B33" s="327"/>
      <c r="C33" s="107">
        <v>0.43239300000000003</v>
      </c>
      <c r="D33" s="83">
        <v>2620.5</v>
      </c>
      <c r="E33" s="84"/>
      <c r="F33" s="78">
        <v>0.43239300000000003</v>
      </c>
      <c r="G33" s="83">
        <v>3487</v>
      </c>
      <c r="H33" s="223"/>
      <c r="I33" s="78">
        <v>0.43239300000000003</v>
      </c>
      <c r="J33" s="83">
        <v>3743.7</v>
      </c>
      <c r="K33" s="224">
        <v>1189.6324874000002</v>
      </c>
      <c r="L33" s="143"/>
      <c r="M33" s="143"/>
      <c r="N33" s="143"/>
      <c r="O33" s="170">
        <v>0.43239300000000003</v>
      </c>
      <c r="P33" s="161">
        <v>5281.3</v>
      </c>
      <c r="Q33" s="49">
        <v>0.43239300000000003</v>
      </c>
      <c r="R33" s="83">
        <v>5962.8</v>
      </c>
      <c r="S33" s="49">
        <v>0.43239300000000003</v>
      </c>
      <c r="T33" s="168">
        <v>6401.7</v>
      </c>
      <c r="U33" s="46">
        <f t="shared" si="17"/>
        <v>0</v>
      </c>
      <c r="V33" s="180">
        <f t="shared" si="18"/>
        <v>0</v>
      </c>
      <c r="W33" s="178">
        <f t="shared" si="19"/>
        <v>960.09550000000036</v>
      </c>
      <c r="X33" s="179">
        <f t="shared" si="20"/>
        <v>0.22218237993596471</v>
      </c>
      <c r="Y33" s="47">
        <f t="shared" si="21"/>
        <v>0</v>
      </c>
      <c r="Z33" s="180">
        <f t="shared" si="22"/>
        <v>0</v>
      </c>
      <c r="AA33" s="178">
        <f t="shared" si="23"/>
        <v>-1.533099999960541E-2</v>
      </c>
      <c r="AB33" s="179">
        <f t="shared" si="24"/>
        <v>-4.3966160021810751E-6</v>
      </c>
      <c r="AC33" s="47">
        <f t="shared" si="25"/>
        <v>0</v>
      </c>
      <c r="AD33" s="180">
        <f t="shared" si="26"/>
        <v>0</v>
      </c>
      <c r="AE33" s="178">
        <f t="shared" si="27"/>
        <v>-7.566809999934776E-2</v>
      </c>
      <c r="AF33" s="179">
        <f t="shared" si="28"/>
        <v>-2.0212116355302979E-5</v>
      </c>
      <c r="AG33" s="54"/>
      <c r="AH33" s="54"/>
      <c r="AI33" s="54"/>
      <c r="AJ33" s="225">
        <f t="shared" ref="AJ33:AJ39" si="30">D33*1.649</f>
        <v>4321.2044999999998</v>
      </c>
      <c r="AK33" s="225">
        <f t="shared" si="29"/>
        <v>960.09550000000036</v>
      </c>
      <c r="AL33" s="56"/>
      <c r="AM33" s="56"/>
      <c r="AN33" s="56"/>
    </row>
    <row r="34" spans="1:40" s="177" customFormat="1" ht="25.5" x14ac:dyDescent="0.25">
      <c r="A34" s="44" t="s">
        <v>102</v>
      </c>
      <c r="B34" s="328"/>
      <c r="C34" s="107">
        <v>5.0757999999999998E-2</v>
      </c>
      <c r="D34" s="83">
        <v>1384.8</v>
      </c>
      <c r="E34" s="84"/>
      <c r="F34" s="78">
        <v>5.0757999999999998E-2</v>
      </c>
      <c r="G34" s="83">
        <v>1507.7</v>
      </c>
      <c r="H34" s="223"/>
      <c r="I34" s="78">
        <v>5.0757999999999998E-2</v>
      </c>
      <c r="J34" s="83">
        <v>1618.7</v>
      </c>
      <c r="K34" s="224">
        <v>67.1934404</v>
      </c>
      <c r="L34" s="143"/>
      <c r="M34" s="143"/>
      <c r="N34" s="143"/>
      <c r="O34" s="170">
        <v>5.0757999999999998E-2</v>
      </c>
      <c r="P34" s="161">
        <v>2283.5</v>
      </c>
      <c r="Q34" s="49">
        <v>5.0757999999999998E-2</v>
      </c>
      <c r="R34" s="83">
        <v>2578.1999999999998</v>
      </c>
      <c r="S34" s="49">
        <v>5.0757999999999998E-2</v>
      </c>
      <c r="T34" s="168">
        <v>2768</v>
      </c>
      <c r="U34" s="46">
        <f t="shared" si="17"/>
        <v>0</v>
      </c>
      <c r="V34" s="180">
        <f t="shared" si="18"/>
        <v>0</v>
      </c>
      <c r="W34" s="178">
        <f t="shared" si="19"/>
        <v>-3.5199999999804277E-2</v>
      </c>
      <c r="X34" s="179">
        <f t="shared" si="20"/>
        <v>-1.54146955999646E-5</v>
      </c>
      <c r="Y34" s="47">
        <f t="shared" si="21"/>
        <v>0</v>
      </c>
      <c r="Z34" s="180">
        <f t="shared" si="22"/>
        <v>0</v>
      </c>
      <c r="AA34" s="178">
        <f t="shared" si="23"/>
        <v>1.3399899999512854E-2</v>
      </c>
      <c r="AB34" s="179">
        <f t="shared" si="24"/>
        <v>8.8876434300675556E-6</v>
      </c>
      <c r="AC34" s="47">
        <f t="shared" si="25"/>
        <v>0</v>
      </c>
      <c r="AD34" s="180">
        <f t="shared" si="26"/>
        <v>0</v>
      </c>
      <c r="AE34" s="178">
        <f t="shared" si="27"/>
        <v>1.9569000000956294E-3</v>
      </c>
      <c r="AF34" s="179">
        <f t="shared" si="28"/>
        <v>1.2089330945175938E-6</v>
      </c>
      <c r="AG34" s="54"/>
      <c r="AH34" s="54"/>
      <c r="AI34" s="54"/>
      <c r="AJ34" s="225">
        <f t="shared" si="30"/>
        <v>2283.5351999999998</v>
      </c>
      <c r="AK34" s="225">
        <f t="shared" si="29"/>
        <v>-3.5199999999804277E-2</v>
      </c>
      <c r="AL34" s="56"/>
      <c r="AM34" s="56"/>
      <c r="AN34" s="56"/>
    </row>
    <row r="35" spans="1:40" s="177" customFormat="1" x14ac:dyDescent="0.25">
      <c r="A35" s="44" t="s">
        <v>103</v>
      </c>
      <c r="B35" s="255" t="s">
        <v>83</v>
      </c>
      <c r="C35" s="107">
        <v>2.6785049999999999</v>
      </c>
      <c r="D35" s="83">
        <v>447.8</v>
      </c>
      <c r="E35" s="84"/>
      <c r="F35" s="78">
        <v>2.6785049999999999</v>
      </c>
      <c r="G35" s="83">
        <v>487.5</v>
      </c>
      <c r="H35" s="223"/>
      <c r="I35" s="78">
        <v>2.6785049999999999</v>
      </c>
      <c r="J35" s="83">
        <v>523.4</v>
      </c>
      <c r="K35" s="224"/>
      <c r="L35" s="143"/>
      <c r="M35" s="143"/>
      <c r="N35" s="143"/>
      <c r="O35" s="170">
        <v>2.6785049999999999</v>
      </c>
      <c r="P35" s="161">
        <v>765.7</v>
      </c>
      <c r="Q35" s="49">
        <v>2.6785049999999999</v>
      </c>
      <c r="R35" s="83">
        <v>833.6</v>
      </c>
      <c r="S35" s="49">
        <v>2.6785049999999999</v>
      </c>
      <c r="T35" s="168">
        <v>895</v>
      </c>
      <c r="U35" s="46">
        <f t="shared" si="17"/>
        <v>0</v>
      </c>
      <c r="V35" s="180">
        <f t="shared" si="18"/>
        <v>0</v>
      </c>
      <c r="W35" s="178">
        <f t="shared" si="19"/>
        <v>-4.382139999984247E-2</v>
      </c>
      <c r="X35" s="179">
        <f t="shared" si="20"/>
        <v>-5.7227232888049102E-5</v>
      </c>
      <c r="Y35" s="47">
        <f t="shared" si="21"/>
        <v>0</v>
      </c>
      <c r="Z35" s="180">
        <f t="shared" si="22"/>
        <v>0</v>
      </c>
      <c r="AA35" s="178">
        <f t="shared" si="23"/>
        <v>-3.1337499999949614E-2</v>
      </c>
      <c r="AB35" s="179">
        <f t="shared" si="24"/>
        <v>-6.4282051281947932E-5</v>
      </c>
      <c r="AC35" s="47">
        <f t="shared" si="25"/>
        <v>0</v>
      </c>
      <c r="AD35" s="180">
        <f t="shared" si="26"/>
        <v>0</v>
      </c>
      <c r="AE35" s="178">
        <f t="shared" si="27"/>
        <v>-2.0804199999929551E-2</v>
      </c>
      <c r="AF35" s="179">
        <f t="shared" si="28"/>
        <v>-3.9748184944458449E-5</v>
      </c>
      <c r="AG35" s="54"/>
      <c r="AH35" s="54"/>
      <c r="AI35" s="54"/>
      <c r="AJ35" s="225">
        <f>D35*1.649*1.037</f>
        <v>765.74382139999989</v>
      </c>
      <c r="AK35" s="225">
        <f t="shared" si="29"/>
        <v>-4.382139999984247E-2</v>
      </c>
      <c r="AL35" s="56"/>
      <c r="AM35" s="56"/>
      <c r="AN35" s="56"/>
    </row>
    <row r="36" spans="1:40" s="177" customFormat="1" ht="25.5" x14ac:dyDescent="0.25">
      <c r="A36" s="44" t="s">
        <v>169</v>
      </c>
      <c r="B36" s="327" t="s">
        <v>100</v>
      </c>
      <c r="C36" s="107">
        <v>0.134681</v>
      </c>
      <c r="D36" s="83">
        <v>1842.72</v>
      </c>
      <c r="E36" s="84"/>
      <c r="F36" s="78">
        <v>0.14730799999999999</v>
      </c>
      <c r="G36" s="83">
        <v>2006.29</v>
      </c>
      <c r="H36" s="223"/>
      <c r="I36" s="78">
        <v>0.15993399999999999</v>
      </c>
      <c r="J36" s="83">
        <v>2154.0100000000002</v>
      </c>
      <c r="K36" s="224"/>
      <c r="L36" s="143"/>
      <c r="M36" s="143"/>
      <c r="N36" s="143"/>
      <c r="O36" s="170">
        <v>0.134681</v>
      </c>
      <c r="P36" s="161">
        <v>3038.6</v>
      </c>
      <c r="Q36" s="49">
        <v>0.14730799999999999</v>
      </c>
      <c r="R36" s="83">
        <v>3430.8</v>
      </c>
      <c r="S36" s="49">
        <v>0.15993399999999999</v>
      </c>
      <c r="T36" s="168">
        <v>3683.3</v>
      </c>
      <c r="U36" s="46">
        <f t="shared" si="17"/>
        <v>0</v>
      </c>
      <c r="V36" s="180">
        <f t="shared" si="18"/>
        <v>0</v>
      </c>
      <c r="W36" s="178">
        <f t="shared" si="19"/>
        <v>-4.5280000000275322E-2</v>
      </c>
      <c r="X36" s="179">
        <f t="shared" si="20"/>
        <v>-1.4901377366520162E-5</v>
      </c>
      <c r="Y36" s="47">
        <f t="shared" si="21"/>
        <v>0</v>
      </c>
      <c r="Z36" s="180">
        <f t="shared" si="22"/>
        <v>0</v>
      </c>
      <c r="AA36" s="178">
        <f t="shared" si="23"/>
        <v>1.8018230000507174E-2</v>
      </c>
      <c r="AB36" s="179">
        <f t="shared" si="24"/>
        <v>8.9808701635890997E-6</v>
      </c>
      <c r="AC36" s="47">
        <f t="shared" si="25"/>
        <v>0</v>
      </c>
      <c r="AD36" s="180">
        <f t="shared" si="26"/>
        <v>0</v>
      </c>
      <c r="AE36" s="178">
        <f t="shared" si="27"/>
        <v>-8.5102129999995668E-2</v>
      </c>
      <c r="AF36" s="179">
        <f t="shared" si="28"/>
        <v>-3.9508697731206289E-5</v>
      </c>
      <c r="AG36" s="54"/>
      <c r="AH36" s="54"/>
      <c r="AI36" s="54"/>
      <c r="AJ36" s="225">
        <f t="shared" si="30"/>
        <v>3038.6452800000002</v>
      </c>
      <c r="AK36" s="225">
        <f t="shared" si="29"/>
        <v>-4.5280000000275322E-2</v>
      </c>
      <c r="AL36" s="56"/>
      <c r="AM36" s="56"/>
      <c r="AN36" s="56"/>
    </row>
    <row r="37" spans="1:40" s="177" customFormat="1" x14ac:dyDescent="0.25">
      <c r="A37" s="44" t="s">
        <v>154</v>
      </c>
      <c r="B37" s="327"/>
      <c r="C37" s="107">
        <v>6.8994E-2</v>
      </c>
      <c r="D37" s="83">
        <v>2920.1</v>
      </c>
      <c r="E37" s="84"/>
      <c r="F37" s="78">
        <v>7.5463000000000002E-2</v>
      </c>
      <c r="G37" s="83">
        <v>3179.3</v>
      </c>
      <c r="H37" s="223"/>
      <c r="I37" s="78">
        <v>8.1931000000000004E-2</v>
      </c>
      <c r="J37" s="83">
        <v>3413.4</v>
      </c>
      <c r="K37" s="224"/>
      <c r="L37" s="143"/>
      <c r="M37" s="143"/>
      <c r="N37" s="143"/>
      <c r="O37" s="170">
        <v>6.8994E-2</v>
      </c>
      <c r="P37" s="161">
        <v>4815.2</v>
      </c>
      <c r="Q37" s="49">
        <v>7.5463000000000002E-2</v>
      </c>
      <c r="R37" s="83">
        <v>5436.6</v>
      </c>
      <c r="S37" s="49">
        <v>8.1931000000000004E-2</v>
      </c>
      <c r="T37" s="168">
        <v>5836.9</v>
      </c>
      <c r="U37" s="46">
        <f t="shared" si="17"/>
        <v>0</v>
      </c>
      <c r="V37" s="180">
        <f t="shared" si="18"/>
        <v>0</v>
      </c>
      <c r="W37" s="178">
        <f t="shared" si="19"/>
        <v>-4.4899999999870488E-2</v>
      </c>
      <c r="X37" s="179">
        <f t="shared" si="20"/>
        <v>-9.3245516961910887E-6</v>
      </c>
      <c r="Y37" s="47">
        <f t="shared" si="21"/>
        <v>0</v>
      </c>
      <c r="Z37" s="180">
        <f t="shared" si="22"/>
        <v>0</v>
      </c>
      <c r="AA37" s="178">
        <f t="shared" si="23"/>
        <v>-4.433089999929507E-2</v>
      </c>
      <c r="AB37" s="179">
        <f t="shared" si="24"/>
        <v>-1.3943603937752042E-5</v>
      </c>
      <c r="AC37" s="47">
        <f t="shared" si="25"/>
        <v>0</v>
      </c>
      <c r="AD37" s="180">
        <f t="shared" si="26"/>
        <v>0</v>
      </c>
      <c r="AE37" s="178">
        <f t="shared" si="27"/>
        <v>-5.8374199999889242E-2</v>
      </c>
      <c r="AF37" s="179">
        <f t="shared" si="28"/>
        <v>-1.7101482392889564E-5</v>
      </c>
      <c r="AG37" s="54"/>
      <c r="AH37" s="54"/>
      <c r="AI37" s="54"/>
      <c r="AJ37" s="225">
        <f t="shared" si="30"/>
        <v>4815.2448999999997</v>
      </c>
      <c r="AK37" s="225">
        <f t="shared" si="29"/>
        <v>-4.4899999999870488E-2</v>
      </c>
      <c r="AL37" s="56"/>
      <c r="AM37" s="56"/>
      <c r="AN37" s="56"/>
    </row>
    <row r="38" spans="1:40" s="177" customFormat="1" x14ac:dyDescent="0.25">
      <c r="A38" s="44" t="s">
        <v>155</v>
      </c>
      <c r="B38" s="328"/>
      <c r="C38" s="107">
        <v>6.5686999999999995E-2</v>
      </c>
      <c r="D38" s="83">
        <v>711.1</v>
      </c>
      <c r="E38" s="84"/>
      <c r="F38" s="78">
        <v>7.1845000000000006E-2</v>
      </c>
      <c r="G38" s="83">
        <v>774.2</v>
      </c>
      <c r="H38" s="223"/>
      <c r="I38" s="78">
        <v>7.8003000000000003E-2</v>
      </c>
      <c r="J38" s="83">
        <v>831.2</v>
      </c>
      <c r="K38" s="224">
        <v>925.40992320000009</v>
      </c>
      <c r="L38" s="143"/>
      <c r="M38" s="143"/>
      <c r="N38" s="143"/>
      <c r="O38" s="170">
        <v>6.5686999999999995E-2</v>
      </c>
      <c r="P38" s="161">
        <v>1172.5999999999999</v>
      </c>
      <c r="Q38" s="49">
        <v>7.1845000000000006E-2</v>
      </c>
      <c r="R38" s="83">
        <v>1323.9</v>
      </c>
      <c r="S38" s="49">
        <v>7.8003000000000003E-2</v>
      </c>
      <c r="T38" s="168">
        <v>1421.4</v>
      </c>
      <c r="U38" s="46">
        <f t="shared" si="17"/>
        <v>0</v>
      </c>
      <c r="V38" s="180">
        <f t="shared" si="18"/>
        <v>0</v>
      </c>
      <c r="W38" s="178">
        <f t="shared" si="19"/>
        <v>-3.9000000001578883E-3</v>
      </c>
      <c r="X38" s="179">
        <f t="shared" si="20"/>
        <v>-3.3259312886115148E-6</v>
      </c>
      <c r="Y38" s="47">
        <f t="shared" si="21"/>
        <v>0</v>
      </c>
      <c r="Z38" s="180">
        <f t="shared" si="22"/>
        <v>0</v>
      </c>
      <c r="AA38" s="178">
        <f t="shared" si="23"/>
        <v>7.9354000001785607E-3</v>
      </c>
      <c r="AB38" s="179">
        <f t="shared" si="24"/>
        <v>1.0249806251845209E-5</v>
      </c>
      <c r="AC38" s="47">
        <f t="shared" si="25"/>
        <v>0</v>
      </c>
      <c r="AD38" s="180">
        <f t="shared" si="26"/>
        <v>0</v>
      </c>
      <c r="AE38" s="178">
        <f t="shared" si="27"/>
        <v>3.7194400000089445E-2</v>
      </c>
      <c r="AF38" s="179">
        <f t="shared" si="28"/>
        <v>4.4747834456315499E-5</v>
      </c>
      <c r="AG38" s="54"/>
      <c r="AH38" s="54"/>
      <c r="AI38" s="54"/>
      <c r="AJ38" s="225">
        <f t="shared" si="30"/>
        <v>1172.6039000000001</v>
      </c>
      <c r="AK38" s="225">
        <f t="shared" si="29"/>
        <v>-3.9000000001578883E-3</v>
      </c>
      <c r="AL38" s="56"/>
      <c r="AM38" s="56"/>
      <c r="AN38" s="56"/>
    </row>
    <row r="39" spans="1:40" s="177" customFormat="1" x14ac:dyDescent="0.25">
      <c r="A39" s="44" t="s">
        <v>104</v>
      </c>
      <c r="B39" s="255" t="s">
        <v>83</v>
      </c>
      <c r="C39" s="107">
        <v>0.54</v>
      </c>
      <c r="D39" s="83">
        <v>983.6</v>
      </c>
      <c r="E39" s="84"/>
      <c r="F39" s="78">
        <v>0.54</v>
      </c>
      <c r="G39" s="83">
        <v>1070.9000000000001</v>
      </c>
      <c r="H39" s="223"/>
      <c r="I39" s="78">
        <v>0.54</v>
      </c>
      <c r="J39" s="83">
        <v>1149.7</v>
      </c>
      <c r="K39" s="224">
        <v>507.762</v>
      </c>
      <c r="L39" s="143"/>
      <c r="M39" s="143"/>
      <c r="N39" s="143"/>
      <c r="O39" s="170">
        <v>0.54</v>
      </c>
      <c r="P39" s="161">
        <v>1622</v>
      </c>
      <c r="Q39" s="49">
        <v>0.54</v>
      </c>
      <c r="R39" s="83">
        <v>1831.2</v>
      </c>
      <c r="S39" s="49">
        <v>0.54</v>
      </c>
      <c r="T39" s="168">
        <v>1966</v>
      </c>
      <c r="U39" s="46">
        <f t="shared" si="17"/>
        <v>0</v>
      </c>
      <c r="V39" s="180">
        <f t="shared" si="18"/>
        <v>0</v>
      </c>
      <c r="W39" s="178">
        <f t="shared" si="19"/>
        <v>4.3599999999969441E-2</v>
      </c>
      <c r="X39" s="179">
        <f t="shared" si="20"/>
        <v>2.6881117149616006E-5</v>
      </c>
      <c r="Y39" s="47">
        <f t="shared" si="21"/>
        <v>0</v>
      </c>
      <c r="Z39" s="180">
        <f t="shared" si="22"/>
        <v>0</v>
      </c>
      <c r="AA39" s="178">
        <f t="shared" si="23"/>
        <v>-5.2921700000069904E-2</v>
      </c>
      <c r="AB39" s="179">
        <f t="shared" si="24"/>
        <v>-4.9417966196722291E-5</v>
      </c>
      <c r="AC39" s="47">
        <f t="shared" si="25"/>
        <v>0</v>
      </c>
      <c r="AD39" s="180">
        <f t="shared" si="26"/>
        <v>0</v>
      </c>
      <c r="AE39" s="178">
        <f t="shared" si="27"/>
        <v>-1.9460999999409978E-3</v>
      </c>
      <c r="AF39" s="179">
        <f t="shared" si="28"/>
        <v>-1.6927024440645366E-6</v>
      </c>
      <c r="AG39" s="54"/>
      <c r="AH39" s="54"/>
      <c r="AI39" s="54"/>
      <c r="AJ39" s="225">
        <f t="shared" si="30"/>
        <v>1621.9564</v>
      </c>
      <c r="AK39" s="225">
        <f t="shared" si="29"/>
        <v>4.3599999999969441E-2</v>
      </c>
      <c r="AL39" s="56"/>
      <c r="AM39" s="56"/>
      <c r="AN39" s="56"/>
    </row>
    <row r="40" spans="1:40" s="177" customFormat="1" ht="25.5" x14ac:dyDescent="0.25">
      <c r="A40" s="44" t="s">
        <v>105</v>
      </c>
      <c r="B40" s="99" t="s">
        <v>85</v>
      </c>
      <c r="C40" s="107">
        <v>1.143086</v>
      </c>
      <c r="D40" s="83">
        <v>2203.1999999999998</v>
      </c>
      <c r="E40" s="84"/>
      <c r="F40" s="78">
        <v>1.143086</v>
      </c>
      <c r="G40" s="83">
        <v>2398.6999999999998</v>
      </c>
      <c r="H40" s="223"/>
      <c r="I40" s="78">
        <v>1.143086</v>
      </c>
      <c r="J40" s="83">
        <v>2575.3000000000002</v>
      </c>
      <c r="K40" s="224">
        <v>3770.0805300000002</v>
      </c>
      <c r="L40" s="143"/>
      <c r="M40" s="143"/>
      <c r="N40" s="143"/>
      <c r="O40" s="170">
        <v>1.3448869999999999</v>
      </c>
      <c r="P40" s="161">
        <v>3767.5</v>
      </c>
      <c r="Q40" s="49">
        <v>1.143086</v>
      </c>
      <c r="R40" s="83">
        <v>4232.6000000000004</v>
      </c>
      <c r="S40" s="49">
        <v>1.143086</v>
      </c>
      <c r="T40" s="168">
        <v>4553.3</v>
      </c>
      <c r="U40" s="46">
        <f t="shared" si="17"/>
        <v>0.2018009999999999</v>
      </c>
      <c r="V40" s="180">
        <f t="shared" si="18"/>
        <v>0.17654052276031715</v>
      </c>
      <c r="W40" s="178">
        <f t="shared" si="19"/>
        <v>-6.415999996534083E-4</v>
      </c>
      <c r="X40" s="179">
        <f t="shared" si="20"/>
        <v>-1.7029857740938051E-7</v>
      </c>
      <c r="Y40" s="47">
        <f t="shared" si="21"/>
        <v>0</v>
      </c>
      <c r="Z40" s="180">
        <f t="shared" si="22"/>
        <v>0</v>
      </c>
      <c r="AA40" s="178">
        <f t="shared" si="23"/>
        <v>130.79181690000041</v>
      </c>
      <c r="AB40" s="179">
        <f t="shared" si="24"/>
        <v>5.4526125359569945E-2</v>
      </c>
      <c r="AC40" s="47">
        <f t="shared" si="25"/>
        <v>0</v>
      </c>
      <c r="AD40" s="180">
        <f t="shared" si="26"/>
        <v>0</v>
      </c>
      <c r="AE40" s="178">
        <f t="shared" si="27"/>
        <v>149.5035211000004</v>
      </c>
      <c r="AF40" s="179">
        <f t="shared" si="28"/>
        <v>5.8052856405079171E-2</v>
      </c>
      <c r="AG40" s="54"/>
      <c r="AH40" s="54"/>
      <c r="AI40" s="54"/>
      <c r="AJ40" s="225">
        <f>D40*1.649*1.037</f>
        <v>3767.5006415999997</v>
      </c>
      <c r="AK40" s="225">
        <f t="shared" si="29"/>
        <v>-6.415999996534083E-4</v>
      </c>
      <c r="AL40" s="56"/>
      <c r="AM40" s="56"/>
      <c r="AN40" s="56"/>
    </row>
    <row r="41" spans="1:40" s="177" customFormat="1" ht="28.5" x14ac:dyDescent="0.25">
      <c r="A41" s="44" t="s">
        <v>146</v>
      </c>
      <c r="B41" s="326" t="s">
        <v>106</v>
      </c>
      <c r="C41" s="107">
        <v>0.27735399999999999</v>
      </c>
      <c r="D41" s="83">
        <v>2222.4</v>
      </c>
      <c r="E41" s="78"/>
      <c r="F41" s="78">
        <v>0.29065000000000002</v>
      </c>
      <c r="G41" s="83">
        <v>2395.6999999999998</v>
      </c>
      <c r="H41" s="49"/>
      <c r="I41" s="78">
        <v>0.29065000000000002</v>
      </c>
      <c r="J41" s="83">
        <v>2564.9</v>
      </c>
      <c r="K41" s="224"/>
      <c r="L41" s="143"/>
      <c r="M41" s="143"/>
      <c r="N41" s="143"/>
      <c r="O41" s="170"/>
      <c r="P41" s="161"/>
      <c r="Q41" s="49"/>
      <c r="R41" s="83"/>
      <c r="S41" s="49"/>
      <c r="T41" s="168"/>
      <c r="U41" s="39"/>
      <c r="V41" s="40"/>
      <c r="W41" s="40"/>
      <c r="X41" s="176"/>
      <c r="Y41" s="39"/>
      <c r="Z41" s="40"/>
      <c r="AA41" s="40"/>
      <c r="AB41" s="176"/>
      <c r="AC41" s="39"/>
      <c r="AD41" s="40"/>
      <c r="AE41" s="40"/>
      <c r="AF41" s="176"/>
      <c r="AG41" s="54"/>
      <c r="AH41" s="54"/>
      <c r="AI41" s="54"/>
      <c r="AJ41" s="225"/>
      <c r="AK41" s="225"/>
      <c r="AL41" s="56"/>
      <c r="AM41" s="56"/>
      <c r="AN41" s="56"/>
    </row>
    <row r="42" spans="1:40" s="177" customFormat="1" x14ac:dyDescent="0.25">
      <c r="A42" s="44" t="s">
        <v>107</v>
      </c>
      <c r="B42" s="327"/>
      <c r="C42" s="107">
        <v>5.7731999999999999E-2</v>
      </c>
      <c r="D42" s="83">
        <v>3438.9</v>
      </c>
      <c r="E42" s="84"/>
      <c r="F42" s="78">
        <v>6.0618600000000002E-2</v>
      </c>
      <c r="G42" s="83">
        <v>3744.1</v>
      </c>
      <c r="H42" s="223"/>
      <c r="I42" s="78">
        <v>6.0618600000000002E-2</v>
      </c>
      <c r="J42" s="83">
        <v>4019.8</v>
      </c>
      <c r="K42" s="224">
        <v>165.88854800000001</v>
      </c>
      <c r="L42" s="143"/>
      <c r="M42" s="143"/>
      <c r="N42" s="143"/>
      <c r="O42" s="170">
        <v>9.2756000000000005E-2</v>
      </c>
      <c r="P42" s="161">
        <v>4220</v>
      </c>
      <c r="Q42" s="49">
        <v>6.0618999999999999E-2</v>
      </c>
      <c r="R42" s="83">
        <v>6402.4</v>
      </c>
      <c r="S42" s="49">
        <v>6.0618999999999999E-2</v>
      </c>
      <c r="T42" s="168">
        <v>6873.9</v>
      </c>
      <c r="U42" s="46">
        <f t="shared" ref="U42:U56" si="31">O42-C42</f>
        <v>3.5024000000000007E-2</v>
      </c>
      <c r="V42" s="180">
        <f t="shared" ref="V42:V56" si="32">U42/C42</f>
        <v>0.60666528095337091</v>
      </c>
      <c r="W42" s="178">
        <f t="shared" ref="W42:W56" si="33">P42-AJ42</f>
        <v>-1450.7461000000003</v>
      </c>
      <c r="X42" s="179">
        <f t="shared" ref="X42:X56" si="34">W42/AJ42</f>
        <v>-0.25582984574110984</v>
      </c>
      <c r="Y42" s="47">
        <f t="shared" ref="Y42:Y56" si="35">Q42-F42</f>
        <v>3.9999999999762448E-7</v>
      </c>
      <c r="Z42" s="180">
        <f t="shared" ref="Z42:Z56" si="36">Y42/F42</f>
        <v>6.5986347424325948E-6</v>
      </c>
      <c r="AA42" s="178">
        <f t="shared" ref="AA42:AA56" si="37">R42-(G42*1.649*1.037)</f>
        <v>-5.9673299999303708E-2</v>
      </c>
      <c r="AB42" s="179">
        <f t="shared" ref="AB42:AB56" si="38">AA42/G42</f>
        <v>-1.593795571680877E-5</v>
      </c>
      <c r="AC42" s="47">
        <f t="shared" ref="AC42:AC56" si="39">S42-I42</f>
        <v>3.9999999999762448E-7</v>
      </c>
      <c r="AD42" s="180">
        <f t="shared" ref="AD42:AD56" si="40">AC42/I42</f>
        <v>6.5986347424325948E-6</v>
      </c>
      <c r="AE42" s="178">
        <f t="shared" ref="AE42:AE56" si="41">T42-(J42*1.649*1.037)</f>
        <v>-1.025740000022779E-2</v>
      </c>
      <c r="AF42" s="179">
        <f t="shared" ref="AF42:AF56" si="42">AE42/J42</f>
        <v>-2.5517189910512438E-6</v>
      </c>
      <c r="AG42" s="54"/>
      <c r="AH42" s="54"/>
      <c r="AI42" s="54"/>
      <c r="AJ42" s="225">
        <f t="shared" ref="AJ42:AJ56" si="43">D42*1.649</f>
        <v>5670.7461000000003</v>
      </c>
      <c r="AK42" s="225">
        <f t="shared" si="29"/>
        <v>-1450.7461000000003</v>
      </c>
      <c r="AL42" s="56"/>
      <c r="AM42" s="56"/>
      <c r="AN42" s="56"/>
    </row>
    <row r="43" spans="1:40" s="177" customFormat="1" x14ac:dyDescent="0.25">
      <c r="A43" s="44" t="s">
        <v>108</v>
      </c>
      <c r="B43" s="327"/>
      <c r="C43" s="107">
        <v>2.2033000000000001E-2</v>
      </c>
      <c r="D43" s="83">
        <v>4695.5</v>
      </c>
      <c r="E43" s="84"/>
      <c r="F43" s="78">
        <v>2.3134650000000003E-2</v>
      </c>
      <c r="G43" s="83">
        <v>5112.2</v>
      </c>
      <c r="H43" s="223"/>
      <c r="I43" s="78">
        <v>2.3134650000000003E-2</v>
      </c>
      <c r="J43" s="83">
        <v>5488.6</v>
      </c>
      <c r="K43" s="224">
        <v>81.596441499999997</v>
      </c>
      <c r="L43" s="143"/>
      <c r="M43" s="143"/>
      <c r="N43" s="143"/>
      <c r="O43" s="170">
        <v>3.3126999999999997E-2</v>
      </c>
      <c r="P43" s="161">
        <v>6249.7</v>
      </c>
      <c r="Q43" s="49">
        <v>2.3134999999999999E-2</v>
      </c>
      <c r="R43" s="83">
        <v>8741.9</v>
      </c>
      <c r="S43" s="49">
        <v>2.3134999999999999E-2</v>
      </c>
      <c r="T43" s="168">
        <v>9385.5</v>
      </c>
      <c r="U43" s="46">
        <f t="shared" si="31"/>
        <v>1.1093999999999996E-2</v>
      </c>
      <c r="V43" s="180">
        <f t="shared" si="32"/>
        <v>0.50351745109608292</v>
      </c>
      <c r="W43" s="178">
        <f t="shared" si="33"/>
        <v>-1493.1795000000002</v>
      </c>
      <c r="X43" s="179">
        <f t="shared" si="34"/>
        <v>-0.19284550405311102</v>
      </c>
      <c r="Y43" s="47">
        <f t="shared" si="35"/>
        <v>3.4999999999618669E-7</v>
      </c>
      <c r="Z43" s="180">
        <f t="shared" si="36"/>
        <v>1.5128821918472362E-5</v>
      </c>
      <c r="AA43" s="178">
        <f t="shared" si="37"/>
        <v>-2.8458599999794387E-2</v>
      </c>
      <c r="AB43" s="179">
        <f t="shared" si="38"/>
        <v>-5.566800985836702E-6</v>
      </c>
      <c r="AC43" s="47">
        <f t="shared" si="39"/>
        <v>3.4999999999618669E-7</v>
      </c>
      <c r="AD43" s="180">
        <f t="shared" si="40"/>
        <v>1.5128821918472362E-5</v>
      </c>
      <c r="AE43" s="178">
        <f t="shared" si="41"/>
        <v>-7.7351799998723436E-2</v>
      </c>
      <c r="AF43" s="179">
        <f t="shared" si="42"/>
        <v>-1.4093174944197689E-5</v>
      </c>
      <c r="AG43" s="54"/>
      <c r="AH43" s="54"/>
      <c r="AI43" s="54"/>
      <c r="AJ43" s="225">
        <f t="shared" si="43"/>
        <v>7742.8795</v>
      </c>
      <c r="AK43" s="225">
        <f t="shared" si="29"/>
        <v>-1493.1795000000002</v>
      </c>
      <c r="AL43" s="56"/>
      <c r="AM43" s="56"/>
      <c r="AN43" s="56"/>
    </row>
    <row r="44" spans="1:40" s="177" customFormat="1" ht="25.5" x14ac:dyDescent="0.25">
      <c r="A44" s="44" t="s">
        <v>109</v>
      </c>
      <c r="B44" s="327"/>
      <c r="C44" s="107">
        <v>0.122408</v>
      </c>
      <c r="D44" s="83">
        <v>694.4</v>
      </c>
      <c r="E44" s="84"/>
      <c r="F44" s="78">
        <v>0.12852840000000001</v>
      </c>
      <c r="G44" s="83">
        <v>756</v>
      </c>
      <c r="H44" s="223"/>
      <c r="I44" s="78">
        <v>0.12852840000000001</v>
      </c>
      <c r="J44" s="83">
        <v>811.7</v>
      </c>
      <c r="K44" s="224">
        <v>62.987981999999995</v>
      </c>
      <c r="L44" s="143"/>
      <c r="M44" s="143"/>
      <c r="N44" s="143"/>
      <c r="O44" s="170">
        <v>0.122408</v>
      </c>
      <c r="P44" s="161">
        <v>1145.0999999999999</v>
      </c>
      <c r="Q44" s="49">
        <v>0.128528</v>
      </c>
      <c r="R44" s="83">
        <v>1292.8</v>
      </c>
      <c r="S44" s="49">
        <v>0.158523</v>
      </c>
      <c r="T44" s="168">
        <v>1388</v>
      </c>
      <c r="U44" s="46">
        <f t="shared" si="31"/>
        <v>0</v>
      </c>
      <c r="V44" s="180">
        <f t="shared" si="32"/>
        <v>0</v>
      </c>
      <c r="W44" s="178">
        <f t="shared" si="33"/>
        <v>3.4400000000005093E-2</v>
      </c>
      <c r="X44" s="179">
        <f t="shared" si="34"/>
        <v>3.0041946941734253E-5</v>
      </c>
      <c r="Y44" s="47">
        <f t="shared" si="35"/>
        <v>-4.0000000001150227E-7</v>
      </c>
      <c r="Z44" s="180">
        <f t="shared" si="36"/>
        <v>-3.1121526449524168E-6</v>
      </c>
      <c r="AA44" s="178">
        <f t="shared" si="37"/>
        <v>3.0171999999993204E-2</v>
      </c>
      <c r="AB44" s="179">
        <f t="shared" si="38"/>
        <v>3.9910052910043923E-5</v>
      </c>
      <c r="AC44" s="47">
        <f t="shared" si="39"/>
        <v>2.9994599999999982E-2</v>
      </c>
      <c r="AD44" s="180">
        <f t="shared" si="40"/>
        <v>0.23336943430401358</v>
      </c>
      <c r="AE44" s="178">
        <f t="shared" si="41"/>
        <v>-1.7552100000102655E-2</v>
      </c>
      <c r="AF44" s="179">
        <f t="shared" si="42"/>
        <v>-2.1623875816314714E-5</v>
      </c>
      <c r="AG44" s="54"/>
      <c r="AH44" s="54"/>
      <c r="AI44" s="54"/>
      <c r="AJ44" s="225">
        <f t="shared" si="43"/>
        <v>1145.0655999999999</v>
      </c>
      <c r="AK44" s="225">
        <f t="shared" si="29"/>
        <v>3.4400000000005093E-2</v>
      </c>
      <c r="AL44" s="56"/>
      <c r="AM44" s="56"/>
      <c r="AN44" s="56"/>
    </row>
    <row r="45" spans="1:40" s="177" customFormat="1" ht="25.5" x14ac:dyDescent="0.25">
      <c r="A45" s="44" t="s">
        <v>110</v>
      </c>
      <c r="B45" s="327"/>
      <c r="C45" s="107">
        <v>3.5369999999999999E-2</v>
      </c>
      <c r="D45" s="83">
        <v>1273.3</v>
      </c>
      <c r="E45" s="84"/>
      <c r="F45" s="78">
        <v>3.7138499999999998E-2</v>
      </c>
      <c r="G45" s="83">
        <v>1386.3</v>
      </c>
      <c r="H45" s="223"/>
      <c r="I45" s="78">
        <v>3.7138499999999998E-2</v>
      </c>
      <c r="J45" s="83">
        <v>1488.4</v>
      </c>
      <c r="K45" s="224">
        <v>37.633389600000001</v>
      </c>
      <c r="L45" s="143"/>
      <c r="M45" s="143"/>
      <c r="N45" s="143"/>
      <c r="O45" s="170">
        <v>5.253E-2</v>
      </c>
      <c r="P45" s="161">
        <v>1537.7</v>
      </c>
      <c r="Q45" s="49">
        <v>3.7138999999999998E-2</v>
      </c>
      <c r="R45" s="83">
        <v>2370.6</v>
      </c>
      <c r="S45" s="49">
        <v>3.7138999999999998E-2</v>
      </c>
      <c r="T45" s="168">
        <v>2545.1999999999998</v>
      </c>
      <c r="U45" s="46">
        <f t="shared" si="31"/>
        <v>1.7160000000000002E-2</v>
      </c>
      <c r="V45" s="180">
        <f t="shared" si="32"/>
        <v>0.48515691263782873</v>
      </c>
      <c r="W45" s="178">
        <f t="shared" si="33"/>
        <v>-561.97169999999983</v>
      </c>
      <c r="X45" s="179">
        <f t="shared" si="34"/>
        <v>-0.26764741364090389</v>
      </c>
      <c r="Y45" s="47">
        <f t="shared" si="35"/>
        <v>5.0000000000050004E-7</v>
      </c>
      <c r="Z45" s="180">
        <f t="shared" si="36"/>
        <v>1.3463117788830999E-5</v>
      </c>
      <c r="AA45" s="178">
        <f t="shared" si="37"/>
        <v>8.9781000001494249E-3</v>
      </c>
      <c r="AB45" s="179">
        <f t="shared" si="38"/>
        <v>6.4763038304475407E-6</v>
      </c>
      <c r="AC45" s="47">
        <f t="shared" si="39"/>
        <v>5.0000000000050004E-7</v>
      </c>
      <c r="AD45" s="180">
        <f t="shared" si="40"/>
        <v>1.3463117788830999E-5</v>
      </c>
      <c r="AE45" s="178">
        <f t="shared" si="41"/>
        <v>1.6650799999752053E-2</v>
      </c>
      <c r="AF45" s="179">
        <f t="shared" si="42"/>
        <v>1.1187046492711671E-5</v>
      </c>
      <c r="AG45" s="54"/>
      <c r="AH45" s="54"/>
      <c r="AI45" s="54"/>
      <c r="AJ45" s="225">
        <f t="shared" si="43"/>
        <v>2099.6716999999999</v>
      </c>
      <c r="AK45" s="225">
        <f t="shared" si="29"/>
        <v>-561.97169999999983</v>
      </c>
      <c r="AL45" s="56"/>
      <c r="AM45" s="56"/>
      <c r="AN45" s="56"/>
    </row>
    <row r="46" spans="1:40" s="177" customFormat="1" ht="38.25" x14ac:dyDescent="0.25">
      <c r="A46" s="44" t="s">
        <v>111</v>
      </c>
      <c r="B46" s="327"/>
      <c r="C46" s="107">
        <v>1.297E-3</v>
      </c>
      <c r="D46" s="83">
        <v>10693.2</v>
      </c>
      <c r="E46" s="84"/>
      <c r="F46" s="78">
        <v>1.36185E-3</v>
      </c>
      <c r="G46" s="83">
        <v>11642.3</v>
      </c>
      <c r="H46" s="223"/>
      <c r="I46" s="78">
        <v>1.36185E-3</v>
      </c>
      <c r="J46" s="83">
        <v>12499.5</v>
      </c>
      <c r="K46" s="224">
        <v>11.448304</v>
      </c>
      <c r="L46" s="143"/>
      <c r="M46" s="143"/>
      <c r="N46" s="143"/>
      <c r="O46" s="170">
        <v>2.3189999999999999E-3</v>
      </c>
      <c r="P46" s="161">
        <v>17633.099999999999</v>
      </c>
      <c r="Q46" s="49">
        <v>1.3619999999999999E-3</v>
      </c>
      <c r="R46" s="83">
        <v>19908.3</v>
      </c>
      <c r="S46" s="49">
        <v>1.3619999999999999E-3</v>
      </c>
      <c r="T46" s="168">
        <v>21374.1</v>
      </c>
      <c r="U46" s="46">
        <f t="shared" si="31"/>
        <v>1.0219999999999999E-3</v>
      </c>
      <c r="V46" s="180">
        <f t="shared" si="32"/>
        <v>0.78797224363916729</v>
      </c>
      <c r="W46" s="178">
        <f t="shared" si="33"/>
        <v>1.3199999997596024E-2</v>
      </c>
      <c r="X46" s="179">
        <f t="shared" si="34"/>
        <v>7.4859269663414932E-7</v>
      </c>
      <c r="Y46" s="47">
        <f t="shared" si="35"/>
        <v>1.4999999999997654E-7</v>
      </c>
      <c r="Z46" s="180">
        <f t="shared" si="36"/>
        <v>1.1014428901859716E-4</v>
      </c>
      <c r="AA46" s="178">
        <f t="shared" si="37"/>
        <v>-0.18434989999877871</v>
      </c>
      <c r="AB46" s="179">
        <f t="shared" si="38"/>
        <v>-1.5834491466357914E-5</v>
      </c>
      <c r="AC46" s="47">
        <f t="shared" si="39"/>
        <v>1.4999999999997654E-7</v>
      </c>
      <c r="AD46" s="180">
        <f t="shared" si="40"/>
        <v>1.1014428901859716E-4</v>
      </c>
      <c r="AE46" s="178">
        <f t="shared" si="41"/>
        <v>-0.20749350000187405</v>
      </c>
      <c r="AF46" s="179">
        <f t="shared" si="42"/>
        <v>-1.660014400591016E-5</v>
      </c>
      <c r="AG46" s="54"/>
      <c r="AH46" s="54"/>
      <c r="AI46" s="54"/>
      <c r="AJ46" s="225">
        <f t="shared" si="43"/>
        <v>17633.086800000001</v>
      </c>
      <c r="AK46" s="225">
        <f t="shared" si="29"/>
        <v>1.3199999997596024E-2</v>
      </c>
      <c r="AL46" s="56"/>
      <c r="AM46" s="56"/>
      <c r="AN46" s="56"/>
    </row>
    <row r="47" spans="1:40" s="177" customFormat="1" ht="63.75" x14ac:dyDescent="0.25">
      <c r="A47" s="44" t="s">
        <v>112</v>
      </c>
      <c r="B47" s="327"/>
      <c r="C47" s="107">
        <v>2.7102999999999999E-2</v>
      </c>
      <c r="D47" s="83">
        <v>2637.1</v>
      </c>
      <c r="E47" s="84"/>
      <c r="F47" s="78">
        <v>2.8458149999999998E-2</v>
      </c>
      <c r="G47" s="83">
        <v>2871.2</v>
      </c>
      <c r="H47" s="223"/>
      <c r="I47" s="78">
        <v>2.8458149999999998E-2</v>
      </c>
      <c r="J47" s="83">
        <v>3082.6</v>
      </c>
      <c r="K47" s="224">
        <v>38.2975128</v>
      </c>
      <c r="L47" s="143"/>
      <c r="M47" s="143"/>
      <c r="N47" s="143"/>
      <c r="O47" s="170">
        <v>2.7102999999999999E-2</v>
      </c>
      <c r="P47" s="161">
        <v>4348.6000000000004</v>
      </c>
      <c r="Q47" s="49">
        <v>2.8458000000000001E-2</v>
      </c>
      <c r="R47" s="83">
        <v>4909.8</v>
      </c>
      <c r="S47" s="49">
        <v>2.8458000000000001E-2</v>
      </c>
      <c r="T47" s="168">
        <v>5271.2</v>
      </c>
      <c r="U47" s="46">
        <f t="shared" si="31"/>
        <v>0</v>
      </c>
      <c r="V47" s="180">
        <f t="shared" si="32"/>
        <v>0</v>
      </c>
      <c r="W47" s="178">
        <f t="shared" si="33"/>
        <v>2.2100000000136788E-2</v>
      </c>
      <c r="X47" s="179">
        <f t="shared" si="34"/>
        <v>5.0821212148773484E-6</v>
      </c>
      <c r="Y47" s="47">
        <f t="shared" si="35"/>
        <v>-1.4999999999737446E-7</v>
      </c>
      <c r="Z47" s="180">
        <f t="shared" si="36"/>
        <v>-5.2708977919286555E-6</v>
      </c>
      <c r="AA47" s="178">
        <f t="shared" si="37"/>
        <v>1.0674400000425521E-2</v>
      </c>
      <c r="AB47" s="179">
        <f t="shared" si="38"/>
        <v>3.7177486766597666E-6</v>
      </c>
      <c r="AC47" s="47">
        <f t="shared" si="39"/>
        <v>-1.4999999999737446E-7</v>
      </c>
      <c r="AD47" s="180">
        <f t="shared" si="40"/>
        <v>-5.2708977919286555E-6</v>
      </c>
      <c r="AE47" s="178">
        <f t="shared" si="41"/>
        <v>-8.6073800000121992E-2</v>
      </c>
      <c r="AF47" s="179">
        <f t="shared" si="42"/>
        <v>-2.7922468046493867E-5</v>
      </c>
      <c r="AG47" s="54"/>
      <c r="AH47" s="54"/>
      <c r="AI47" s="54"/>
      <c r="AJ47" s="225">
        <f t="shared" si="43"/>
        <v>4348.5779000000002</v>
      </c>
      <c r="AK47" s="225">
        <f t="shared" si="29"/>
        <v>2.2100000000136788E-2</v>
      </c>
      <c r="AL47" s="56"/>
      <c r="AM47" s="56"/>
      <c r="AN47" s="56"/>
    </row>
    <row r="48" spans="1:40" s="177" customFormat="1" x14ac:dyDescent="0.25">
      <c r="A48" s="44" t="s">
        <v>170</v>
      </c>
      <c r="B48" s="327"/>
      <c r="C48" s="107">
        <v>2.0860000000000002E-3</v>
      </c>
      <c r="D48" s="83">
        <v>35414.400000000001</v>
      </c>
      <c r="E48" s="84"/>
      <c r="F48" s="78">
        <v>2.0860000000000002E-3</v>
      </c>
      <c r="G48" s="83">
        <v>37146.400000000001</v>
      </c>
      <c r="H48" s="223"/>
      <c r="I48" s="78">
        <v>2.0860000000000002E-3</v>
      </c>
      <c r="J48" s="83">
        <v>38866.699999999997</v>
      </c>
      <c r="K48" s="224">
        <v>50.156151999999999</v>
      </c>
      <c r="L48" s="143"/>
      <c r="M48" s="143"/>
      <c r="N48" s="143"/>
      <c r="O48" s="170">
        <v>2.0860000000000002E-3</v>
      </c>
      <c r="P48" s="161">
        <v>53398.3</v>
      </c>
      <c r="Q48" s="49">
        <v>2.0860000000000002E-3</v>
      </c>
      <c r="R48" s="83">
        <v>63520.3</v>
      </c>
      <c r="S48" s="49">
        <v>2.0860000000000002E-3</v>
      </c>
      <c r="T48" s="168">
        <v>66462.100000000006</v>
      </c>
      <c r="U48" s="46">
        <f t="shared" si="31"/>
        <v>0</v>
      </c>
      <c r="V48" s="180">
        <f t="shared" si="32"/>
        <v>0</v>
      </c>
      <c r="W48" s="178">
        <f t="shared" si="33"/>
        <v>-5000.0455999999976</v>
      </c>
      <c r="X48" s="179">
        <f t="shared" si="34"/>
        <v>-8.5619644677057391E-2</v>
      </c>
      <c r="Y48" s="47">
        <f t="shared" si="35"/>
        <v>0</v>
      </c>
      <c r="Z48" s="180">
        <f t="shared" si="36"/>
        <v>0</v>
      </c>
      <c r="AA48" s="178">
        <f t="shared" si="37"/>
        <v>-0.52690319999237545</v>
      </c>
      <c r="AB48" s="179">
        <f t="shared" si="38"/>
        <v>-1.4184502401104156E-5</v>
      </c>
      <c r="AC48" s="47">
        <f t="shared" si="39"/>
        <v>0</v>
      </c>
      <c r="AD48" s="180">
        <f t="shared" si="40"/>
        <v>0</v>
      </c>
      <c r="AE48" s="178">
        <f t="shared" si="41"/>
        <v>-0.46226709998154547</v>
      </c>
      <c r="AF48" s="179">
        <f t="shared" si="42"/>
        <v>-1.1893654464658577E-5</v>
      </c>
      <c r="AG48" s="54"/>
      <c r="AH48" s="54"/>
      <c r="AI48" s="54"/>
      <c r="AJ48" s="225">
        <f t="shared" si="43"/>
        <v>58398.345600000001</v>
      </c>
      <c r="AK48" s="225">
        <f t="shared" si="29"/>
        <v>-5000.0455999999976</v>
      </c>
      <c r="AL48" s="56"/>
      <c r="AM48" s="56"/>
      <c r="AN48" s="56"/>
    </row>
    <row r="49" spans="1:40" s="177" customFormat="1" x14ac:dyDescent="0.25">
      <c r="A49" s="44" t="s">
        <v>171</v>
      </c>
      <c r="B49" s="328"/>
      <c r="C49" s="107">
        <v>3.6219999999999998E-3</v>
      </c>
      <c r="D49" s="83">
        <v>4859.6000000000004</v>
      </c>
      <c r="E49" s="84"/>
      <c r="F49" s="78">
        <v>3.6219999999999998E-3</v>
      </c>
      <c r="G49" s="83">
        <v>5290.9</v>
      </c>
      <c r="H49" s="223"/>
      <c r="I49" s="78">
        <v>3.6219999999999998E-3</v>
      </c>
      <c r="J49" s="83">
        <v>5680.4</v>
      </c>
      <c r="K49" s="224"/>
      <c r="L49" s="143"/>
      <c r="M49" s="143"/>
      <c r="N49" s="143"/>
      <c r="O49" s="170">
        <v>3.6219999999999998E-3</v>
      </c>
      <c r="P49" s="161">
        <v>8013.5</v>
      </c>
      <c r="Q49" s="49">
        <f>O49</f>
        <v>3.6219999999999998E-3</v>
      </c>
      <c r="R49" s="83">
        <v>9047.4</v>
      </c>
      <c r="S49" s="49">
        <f>O49</f>
        <v>3.6219999999999998E-3</v>
      </c>
      <c r="T49" s="168">
        <v>9713.5</v>
      </c>
      <c r="U49" s="46">
        <f t="shared" si="31"/>
        <v>0</v>
      </c>
      <c r="V49" s="180">
        <f t="shared" si="32"/>
        <v>0</v>
      </c>
      <c r="W49" s="178">
        <f t="shared" si="33"/>
        <v>1.9599999999627471E-2</v>
      </c>
      <c r="X49" s="179">
        <f t="shared" si="34"/>
        <v>2.4458785722652381E-6</v>
      </c>
      <c r="Y49" s="47">
        <f t="shared" si="35"/>
        <v>0</v>
      </c>
      <c r="Z49" s="180">
        <f t="shared" si="36"/>
        <v>0</v>
      </c>
      <c r="AA49" s="178">
        <f t="shared" si="37"/>
        <v>-0.10778169999866805</v>
      </c>
      <c r="AB49" s="179">
        <f t="shared" si="38"/>
        <v>-2.0371146685567303E-5</v>
      </c>
      <c r="AC49" s="47">
        <f t="shared" si="39"/>
        <v>0</v>
      </c>
      <c r="AD49" s="180">
        <f t="shared" si="40"/>
        <v>0</v>
      </c>
      <c r="AE49" s="178">
        <f t="shared" si="41"/>
        <v>-5.78451999972458E-2</v>
      </c>
      <c r="AF49" s="179">
        <f t="shared" si="42"/>
        <v>-1.018329695043409E-5</v>
      </c>
      <c r="AG49" s="54"/>
      <c r="AH49" s="54"/>
      <c r="AI49" s="54"/>
      <c r="AJ49" s="225">
        <f t="shared" si="43"/>
        <v>8013.4804000000004</v>
      </c>
      <c r="AK49" s="225">
        <f t="shared" si="29"/>
        <v>1.9599999999627471E-2</v>
      </c>
      <c r="AL49" s="56"/>
      <c r="AM49" s="56"/>
      <c r="AN49" s="56"/>
    </row>
    <row r="50" spans="1:40" s="177" customFormat="1" ht="15" customHeight="1" x14ac:dyDescent="0.25">
      <c r="A50" s="44" t="s">
        <v>172</v>
      </c>
      <c r="B50" s="326" t="s">
        <v>100</v>
      </c>
      <c r="C50" s="107">
        <v>5.7019999999999996E-3</v>
      </c>
      <c r="D50" s="83">
        <v>1324.4</v>
      </c>
      <c r="E50" s="84"/>
      <c r="F50" s="78">
        <v>5.7019999999999996E-3</v>
      </c>
      <c r="G50" s="83">
        <v>1441.9</v>
      </c>
      <c r="H50" s="223"/>
      <c r="I50" s="78">
        <v>5.7019999999999996E-3</v>
      </c>
      <c r="J50" s="83">
        <v>1548.1</v>
      </c>
      <c r="K50" s="224"/>
      <c r="L50" s="143"/>
      <c r="M50" s="143"/>
      <c r="N50" s="143"/>
      <c r="O50" s="170">
        <v>5.7019999999999996E-3</v>
      </c>
      <c r="P50" s="161">
        <v>2183.9</v>
      </c>
      <c r="Q50" s="49">
        <f>O50</f>
        <v>5.7019999999999996E-3</v>
      </c>
      <c r="R50" s="83">
        <v>2465.6</v>
      </c>
      <c r="S50" s="49">
        <f>O50</f>
        <v>5.7019999999999996E-3</v>
      </c>
      <c r="T50" s="168">
        <v>2647.3</v>
      </c>
      <c r="U50" s="46">
        <f t="shared" si="31"/>
        <v>0</v>
      </c>
      <c r="V50" s="180">
        <f t="shared" si="32"/>
        <v>0</v>
      </c>
      <c r="W50" s="178">
        <f t="shared" si="33"/>
        <v>-3.5600000000158616E-2</v>
      </c>
      <c r="X50" s="179">
        <f t="shared" si="34"/>
        <v>-1.6300846966439216E-5</v>
      </c>
      <c r="Y50" s="47">
        <f t="shared" si="35"/>
        <v>0</v>
      </c>
      <c r="Z50" s="180">
        <f t="shared" si="36"/>
        <v>0</v>
      </c>
      <c r="AA50" s="178">
        <f t="shared" si="37"/>
        <v>-6.7744699999821023E-2</v>
      </c>
      <c r="AB50" s="179">
        <f t="shared" si="38"/>
        <v>-4.6982939177350038E-5</v>
      </c>
      <c r="AC50" s="47">
        <f t="shared" si="39"/>
        <v>0</v>
      </c>
      <c r="AD50" s="180">
        <f t="shared" si="40"/>
        <v>0</v>
      </c>
      <c r="AE50" s="178">
        <f t="shared" si="41"/>
        <v>2.8874700000415032E-2</v>
      </c>
      <c r="AF50" s="179">
        <f t="shared" si="42"/>
        <v>1.8651702086696619E-5</v>
      </c>
      <c r="AG50" s="54"/>
      <c r="AH50" s="54"/>
      <c r="AI50" s="54"/>
      <c r="AJ50" s="225">
        <f t="shared" si="43"/>
        <v>2183.9356000000002</v>
      </c>
      <c r="AK50" s="225">
        <f t="shared" si="29"/>
        <v>-3.5600000000158616E-2</v>
      </c>
      <c r="AL50" s="56"/>
      <c r="AM50" s="56"/>
      <c r="AN50" s="56"/>
    </row>
    <row r="51" spans="1:40" s="177" customFormat="1" ht="25.5" x14ac:dyDescent="0.25">
      <c r="A51" s="44" t="s">
        <v>113</v>
      </c>
      <c r="B51" s="327"/>
      <c r="C51" s="107">
        <v>0.26173600000000002</v>
      </c>
      <c r="D51" s="83">
        <v>2661.1</v>
      </c>
      <c r="E51" s="84"/>
      <c r="F51" s="78">
        <v>0.26173600000000002</v>
      </c>
      <c r="G51" s="83">
        <v>2897.3</v>
      </c>
      <c r="H51" s="223"/>
      <c r="I51" s="78">
        <v>0.26173600000000002</v>
      </c>
      <c r="J51" s="83">
        <v>3110.6</v>
      </c>
      <c r="K51" s="224">
        <v>656.19832560000009</v>
      </c>
      <c r="L51" s="143"/>
      <c r="M51" s="143"/>
      <c r="N51" s="143"/>
      <c r="O51" s="170">
        <v>0.26173600000000002</v>
      </c>
      <c r="P51" s="161">
        <v>4388.2</v>
      </c>
      <c r="Q51" s="49">
        <v>0.26173600000000002</v>
      </c>
      <c r="R51" s="83">
        <v>4954.3999999999996</v>
      </c>
      <c r="S51" s="49">
        <v>0.26173600000000002</v>
      </c>
      <c r="T51" s="168">
        <v>5319.1</v>
      </c>
      <c r="U51" s="46">
        <f t="shared" si="31"/>
        <v>0</v>
      </c>
      <c r="V51" s="180">
        <f t="shared" si="32"/>
        <v>0</v>
      </c>
      <c r="W51" s="178">
        <f t="shared" si="33"/>
        <v>4.6099999999569263E-2</v>
      </c>
      <c r="X51" s="179">
        <f t="shared" si="34"/>
        <v>1.0505556789967932E-5</v>
      </c>
      <c r="Y51" s="47">
        <f t="shared" si="35"/>
        <v>0</v>
      </c>
      <c r="Z51" s="180">
        <f t="shared" si="36"/>
        <v>0</v>
      </c>
      <c r="AA51" s="178">
        <f t="shared" si="37"/>
        <v>-2.0664900000156194E-2</v>
      </c>
      <c r="AB51" s="179">
        <f t="shared" si="38"/>
        <v>-7.1324681600649543E-6</v>
      </c>
      <c r="AC51" s="47">
        <f t="shared" si="39"/>
        <v>0</v>
      </c>
      <c r="AD51" s="180">
        <f t="shared" si="40"/>
        <v>0</v>
      </c>
      <c r="AE51" s="178">
        <f t="shared" si="41"/>
        <v>-6.643779999922117E-2</v>
      </c>
      <c r="AF51" s="179">
        <f t="shared" si="42"/>
        <v>-2.1358516041670795E-5</v>
      </c>
      <c r="AG51" s="54"/>
      <c r="AH51" s="54"/>
      <c r="AI51" s="54"/>
      <c r="AJ51" s="225">
        <f t="shared" si="43"/>
        <v>4388.1539000000002</v>
      </c>
      <c r="AK51" s="225">
        <f t="shared" si="29"/>
        <v>4.6099999999569263E-2</v>
      </c>
      <c r="AL51" s="56"/>
      <c r="AM51" s="56"/>
      <c r="AN51" s="56"/>
    </row>
    <row r="52" spans="1:40" s="177" customFormat="1" x14ac:dyDescent="0.25">
      <c r="A52" s="44" t="s">
        <v>114</v>
      </c>
      <c r="B52" s="327"/>
      <c r="C52" s="107">
        <v>4.505E-2</v>
      </c>
      <c r="D52" s="83">
        <v>3757.1</v>
      </c>
      <c r="E52" s="84"/>
      <c r="F52" s="78">
        <v>4.505E-2</v>
      </c>
      <c r="G52" s="83">
        <v>4090.6</v>
      </c>
      <c r="H52" s="223"/>
      <c r="I52" s="78">
        <v>4.505E-2</v>
      </c>
      <c r="J52" s="83">
        <v>4391.8</v>
      </c>
      <c r="K52" s="224">
        <v>159.16165000000001</v>
      </c>
      <c r="L52" s="143"/>
      <c r="M52" s="143"/>
      <c r="N52" s="143"/>
      <c r="O52" s="170">
        <v>4.505E-2</v>
      </c>
      <c r="P52" s="161">
        <v>6195.5</v>
      </c>
      <c r="Q52" s="49">
        <v>4.505E-2</v>
      </c>
      <c r="R52" s="83">
        <v>6994.9</v>
      </c>
      <c r="S52" s="49">
        <v>4.505E-2</v>
      </c>
      <c r="T52" s="168">
        <v>7510</v>
      </c>
      <c r="U52" s="46">
        <f t="shared" si="31"/>
        <v>0</v>
      </c>
      <c r="V52" s="180">
        <f t="shared" si="32"/>
        <v>0</v>
      </c>
      <c r="W52" s="178">
        <f t="shared" si="33"/>
        <v>4.2099999999663851E-2</v>
      </c>
      <c r="X52" s="179">
        <f t="shared" si="34"/>
        <v>6.7953007960337923E-6</v>
      </c>
      <c r="Y52" s="47">
        <f t="shared" si="35"/>
        <v>0</v>
      </c>
      <c r="Z52" s="180">
        <f t="shared" si="36"/>
        <v>0</v>
      </c>
      <c r="AA52" s="178">
        <f t="shared" si="37"/>
        <v>-7.9177800000252319E-2</v>
      </c>
      <c r="AB52" s="179">
        <f t="shared" si="38"/>
        <v>-1.9356035789432435E-5</v>
      </c>
      <c r="AC52" s="47">
        <f t="shared" si="39"/>
        <v>0</v>
      </c>
      <c r="AD52" s="180">
        <f t="shared" si="40"/>
        <v>0</v>
      </c>
      <c r="AE52" s="178">
        <f t="shared" si="41"/>
        <v>-3.50934000007328E-2</v>
      </c>
      <c r="AF52" s="179">
        <f t="shared" si="42"/>
        <v>-7.9906644202224144E-6</v>
      </c>
      <c r="AG52" s="54"/>
      <c r="AH52" s="54"/>
      <c r="AI52" s="54"/>
      <c r="AJ52" s="225">
        <f t="shared" si="43"/>
        <v>6195.4579000000003</v>
      </c>
      <c r="AK52" s="225">
        <f t="shared" si="29"/>
        <v>4.2099999999663851E-2</v>
      </c>
      <c r="AL52" s="56"/>
      <c r="AM52" s="56"/>
      <c r="AN52" s="56"/>
    </row>
    <row r="53" spans="1:40" s="177" customFormat="1" x14ac:dyDescent="0.25">
      <c r="A53" s="44" t="s">
        <v>115</v>
      </c>
      <c r="B53" s="327"/>
      <c r="C53" s="107">
        <v>5.9799999999999999E-2</v>
      </c>
      <c r="D53" s="83">
        <v>1418.5</v>
      </c>
      <c r="E53" s="84"/>
      <c r="F53" s="78">
        <v>5.9799999999999999E-2</v>
      </c>
      <c r="G53" s="83">
        <v>1544.4</v>
      </c>
      <c r="H53" s="223"/>
      <c r="I53" s="78">
        <v>5.9799999999999999E-2</v>
      </c>
      <c r="J53" s="83">
        <v>1658.1</v>
      </c>
      <c r="K53" s="224">
        <v>79.767220000000009</v>
      </c>
      <c r="L53" s="143"/>
      <c r="M53" s="143"/>
      <c r="N53" s="143"/>
      <c r="O53" s="170">
        <v>5.9799999999999999E-2</v>
      </c>
      <c r="P53" s="161">
        <v>2339.1</v>
      </c>
      <c r="Q53" s="49">
        <v>5.9799999999999999E-2</v>
      </c>
      <c r="R53" s="83">
        <v>2640.9</v>
      </c>
      <c r="S53" s="49">
        <v>5.9799999999999999E-2</v>
      </c>
      <c r="T53" s="168">
        <v>2835.4</v>
      </c>
      <c r="U53" s="46">
        <f t="shared" si="31"/>
        <v>0</v>
      </c>
      <c r="V53" s="180">
        <f t="shared" si="32"/>
        <v>0</v>
      </c>
      <c r="W53" s="178">
        <f t="shared" si="33"/>
        <v>-6.4999999999599822E-3</v>
      </c>
      <c r="X53" s="179">
        <f t="shared" si="34"/>
        <v>-2.7788388429342499E-6</v>
      </c>
      <c r="Y53" s="47">
        <f t="shared" si="35"/>
        <v>0</v>
      </c>
      <c r="Z53" s="180">
        <f t="shared" si="36"/>
        <v>0</v>
      </c>
      <c r="AA53" s="178">
        <f t="shared" si="37"/>
        <v>-4.4077199999719596E-2</v>
      </c>
      <c r="AB53" s="179">
        <f t="shared" si="38"/>
        <v>-2.8540015539833978E-5</v>
      </c>
      <c r="AC53" s="47">
        <f t="shared" si="39"/>
        <v>0</v>
      </c>
      <c r="AD53" s="180">
        <f t="shared" si="40"/>
        <v>0</v>
      </c>
      <c r="AE53" s="178">
        <f t="shared" si="41"/>
        <v>2.744470000061483E-2</v>
      </c>
      <c r="AF53" s="179">
        <f t="shared" si="42"/>
        <v>1.6551896749662162E-5</v>
      </c>
      <c r="AG53" s="54"/>
      <c r="AH53" s="54"/>
      <c r="AI53" s="54"/>
      <c r="AJ53" s="225">
        <f t="shared" si="43"/>
        <v>2339.1064999999999</v>
      </c>
      <c r="AK53" s="225">
        <f t="shared" si="29"/>
        <v>-6.4999999999599822E-3</v>
      </c>
      <c r="AL53" s="56"/>
      <c r="AM53" s="56"/>
      <c r="AN53" s="56"/>
    </row>
    <row r="54" spans="1:40" s="177" customFormat="1" x14ac:dyDescent="0.25">
      <c r="A54" s="44" t="s">
        <v>116</v>
      </c>
      <c r="B54" s="327"/>
      <c r="C54" s="107">
        <v>0.12520999999999999</v>
      </c>
      <c r="D54" s="83">
        <v>3154.3</v>
      </c>
      <c r="E54" s="84"/>
      <c r="F54" s="78">
        <v>0.12520999999999999</v>
      </c>
      <c r="G54" s="83">
        <v>3434.3</v>
      </c>
      <c r="H54" s="223"/>
      <c r="I54" s="78">
        <v>0.12520999999999999</v>
      </c>
      <c r="J54" s="83">
        <v>3687.1</v>
      </c>
      <c r="K54" s="224">
        <v>371.38538099999994</v>
      </c>
      <c r="L54" s="143"/>
      <c r="M54" s="143"/>
      <c r="N54" s="143"/>
      <c r="O54" s="170">
        <v>0.12520999999999999</v>
      </c>
      <c r="P54" s="161">
        <v>5201.3999999999996</v>
      </c>
      <c r="Q54" s="49">
        <v>0.12520999999999999</v>
      </c>
      <c r="R54" s="83">
        <v>5872.7</v>
      </c>
      <c r="S54" s="49">
        <v>0.12520999999999999</v>
      </c>
      <c r="T54" s="168">
        <v>6304.9</v>
      </c>
      <c r="U54" s="46">
        <f t="shared" si="31"/>
        <v>0</v>
      </c>
      <c r="V54" s="180">
        <f t="shared" si="32"/>
        <v>0</v>
      </c>
      <c r="W54" s="178">
        <f t="shared" si="33"/>
        <v>-4.0700000000470027E-2</v>
      </c>
      <c r="X54" s="179">
        <f t="shared" si="34"/>
        <v>-7.8247551684036366E-6</v>
      </c>
      <c r="Y54" s="47">
        <f t="shared" si="35"/>
        <v>0</v>
      </c>
      <c r="Z54" s="180">
        <f t="shared" si="36"/>
        <v>0</v>
      </c>
      <c r="AA54" s="178">
        <f t="shared" si="37"/>
        <v>2.3541000000477652E-3</v>
      </c>
      <c r="AB54" s="179">
        <f t="shared" si="38"/>
        <v>6.8546719856965471E-7</v>
      </c>
      <c r="AC54" s="47">
        <f t="shared" si="39"/>
        <v>0</v>
      </c>
      <c r="AD54" s="180">
        <f t="shared" si="40"/>
        <v>0</v>
      </c>
      <c r="AE54" s="178">
        <f t="shared" si="41"/>
        <v>-8.8932300000124087E-2</v>
      </c>
      <c r="AF54" s="179">
        <f t="shared" si="42"/>
        <v>-2.4119850288878546E-5</v>
      </c>
      <c r="AG54" s="54"/>
      <c r="AH54" s="54"/>
      <c r="AI54" s="54"/>
      <c r="AJ54" s="225">
        <f t="shared" si="43"/>
        <v>5201.4407000000001</v>
      </c>
      <c r="AK54" s="225">
        <f t="shared" si="29"/>
        <v>-4.0700000000470027E-2</v>
      </c>
      <c r="AL54" s="56"/>
      <c r="AM54" s="56"/>
      <c r="AN54" s="56"/>
    </row>
    <row r="55" spans="1:40" s="177" customFormat="1" ht="25.5" x14ac:dyDescent="0.25">
      <c r="A55" s="44" t="s">
        <v>183</v>
      </c>
      <c r="B55" s="328"/>
      <c r="C55" s="107">
        <v>2.2207000000000001E-2</v>
      </c>
      <c r="D55" s="83">
        <v>1159.4000000000001</v>
      </c>
      <c r="E55" s="84"/>
      <c r="F55" s="78">
        <v>2.3317350000000001E-2</v>
      </c>
      <c r="G55" s="83">
        <v>1262.3</v>
      </c>
      <c r="H55" s="223"/>
      <c r="I55" s="78">
        <v>2.4483217500000001E-2</v>
      </c>
      <c r="J55" s="83">
        <v>1355.2</v>
      </c>
      <c r="K55" s="224"/>
      <c r="L55" s="143"/>
      <c r="M55" s="143"/>
      <c r="N55" s="143"/>
      <c r="O55" s="170">
        <v>2.2207000000000001E-2</v>
      </c>
      <c r="P55" s="161">
        <v>1911.9</v>
      </c>
      <c r="Q55" s="49">
        <v>2.3317000000000001E-2</v>
      </c>
      <c r="R55" s="83">
        <v>2158.5</v>
      </c>
      <c r="S55" s="49">
        <v>2.4483000000000001E-2</v>
      </c>
      <c r="T55" s="168">
        <v>2317.4</v>
      </c>
      <c r="U55" s="46">
        <f t="shared" si="31"/>
        <v>0</v>
      </c>
      <c r="V55" s="180">
        <f t="shared" si="32"/>
        <v>0</v>
      </c>
      <c r="W55" s="178">
        <f t="shared" si="33"/>
        <v>4.9399999999877764E-2</v>
      </c>
      <c r="X55" s="179">
        <f t="shared" si="34"/>
        <v>2.5838839080772188E-5</v>
      </c>
      <c r="Y55" s="47">
        <f t="shared" si="35"/>
        <v>-3.4999999999965614E-7</v>
      </c>
      <c r="Z55" s="180">
        <f t="shared" si="36"/>
        <v>-1.5010282043184845E-5</v>
      </c>
      <c r="AA55" s="178">
        <f t="shared" si="37"/>
        <v>-4.9409899999773188E-2</v>
      </c>
      <c r="AB55" s="179">
        <f t="shared" si="38"/>
        <v>-3.9142755287786733E-5</v>
      </c>
      <c r="AC55" s="47">
        <f t="shared" si="39"/>
        <v>-2.1750000000000935E-7</v>
      </c>
      <c r="AD55" s="180">
        <f t="shared" si="40"/>
        <v>-8.8836363112817732E-6</v>
      </c>
      <c r="AE55" s="178">
        <f t="shared" si="41"/>
        <v>-9.6175999997285544E-3</v>
      </c>
      <c r="AF55" s="179">
        <f t="shared" si="42"/>
        <v>-7.0968122784301608E-6</v>
      </c>
      <c r="AG55" s="54"/>
      <c r="AH55" s="54"/>
      <c r="AI55" s="54"/>
      <c r="AJ55" s="225">
        <f t="shared" si="43"/>
        <v>1911.8506000000002</v>
      </c>
      <c r="AK55" s="225">
        <f t="shared" si="29"/>
        <v>4.9399999999877764E-2</v>
      </c>
      <c r="AL55" s="56"/>
      <c r="AM55" s="56"/>
      <c r="AN55" s="56"/>
    </row>
    <row r="56" spans="1:40" s="177" customFormat="1" ht="63.75" x14ac:dyDescent="0.25">
      <c r="A56" s="44" t="s">
        <v>177</v>
      </c>
      <c r="B56" s="99" t="s">
        <v>86</v>
      </c>
      <c r="C56" s="107">
        <v>6.7347000000000004E-2</v>
      </c>
      <c r="D56" s="83">
        <v>30277.7</v>
      </c>
      <c r="E56" s="84"/>
      <c r="F56" s="78">
        <v>6.7347000000000004E-2</v>
      </c>
      <c r="G56" s="83">
        <v>32103.599999999999</v>
      </c>
      <c r="H56" s="223"/>
      <c r="I56" s="78">
        <v>6.7347000000000004E-2</v>
      </c>
      <c r="J56" s="83">
        <v>33832.800000000003</v>
      </c>
      <c r="K56" s="224"/>
      <c r="L56" s="143"/>
      <c r="M56" s="143"/>
      <c r="N56" s="89"/>
      <c r="O56" s="170">
        <v>7.1456000000000006E-2</v>
      </c>
      <c r="P56" s="161">
        <v>49927.9</v>
      </c>
      <c r="Q56" s="49">
        <v>6.7347000000000004E-2</v>
      </c>
      <c r="R56" s="83">
        <v>54897.2</v>
      </c>
      <c r="S56" s="49">
        <v>6.7347000000000004E-2</v>
      </c>
      <c r="T56" s="168">
        <v>57854.1</v>
      </c>
      <c r="U56" s="46">
        <f t="shared" si="31"/>
        <v>4.1090000000000015E-3</v>
      </c>
      <c r="V56" s="180">
        <f t="shared" si="32"/>
        <v>6.1012368776634462E-2</v>
      </c>
      <c r="W56" s="178">
        <f t="shared" si="33"/>
        <v>-2.7300000001559965E-2</v>
      </c>
      <c r="X56" s="179">
        <f t="shared" si="34"/>
        <v>-5.4678817002603596E-7</v>
      </c>
      <c r="Y56" s="47">
        <f t="shared" si="35"/>
        <v>0</v>
      </c>
      <c r="Z56" s="180">
        <f t="shared" si="36"/>
        <v>0</v>
      </c>
      <c r="AA56" s="178">
        <f t="shared" si="37"/>
        <v>-0.37334679999912623</v>
      </c>
      <c r="AB56" s="179">
        <f t="shared" si="38"/>
        <v>-1.1629437197047255E-5</v>
      </c>
      <c r="AC56" s="47">
        <f t="shared" si="39"/>
        <v>0</v>
      </c>
      <c r="AD56" s="180">
        <f t="shared" si="40"/>
        <v>0</v>
      </c>
      <c r="AE56" s="178">
        <f t="shared" si="41"/>
        <v>-0.42782640000223182</v>
      </c>
      <c r="AF56" s="179">
        <f t="shared" si="42"/>
        <v>-1.2645314606010492E-5</v>
      </c>
      <c r="AG56" s="54"/>
      <c r="AH56" s="54"/>
      <c r="AI56" s="54"/>
      <c r="AJ56" s="225">
        <f t="shared" si="43"/>
        <v>49927.927300000003</v>
      </c>
      <c r="AK56" s="225">
        <f t="shared" si="29"/>
        <v>-2.7300000001559965E-2</v>
      </c>
      <c r="AL56" s="56"/>
      <c r="AM56" s="56"/>
      <c r="AN56" s="56"/>
    </row>
    <row r="57" spans="1:40" s="177" customFormat="1" ht="25.5" x14ac:dyDescent="0.25">
      <c r="A57" s="49" t="s">
        <v>118</v>
      </c>
      <c r="B57" s="101" t="s">
        <v>86</v>
      </c>
      <c r="C57" s="110">
        <v>1.3842E-2</v>
      </c>
      <c r="D57" s="83">
        <v>76759.317309188293</v>
      </c>
      <c r="E57" s="87"/>
      <c r="F57" s="227">
        <v>1.3842E-2</v>
      </c>
      <c r="G57" s="83">
        <v>81617.180890507138</v>
      </c>
      <c r="H57" s="162"/>
      <c r="I57" s="78">
        <v>1.3842E-2</v>
      </c>
      <c r="J57" s="83">
        <v>86184.138337138793</v>
      </c>
      <c r="K57" s="224"/>
      <c r="L57" s="89"/>
      <c r="M57" s="89"/>
      <c r="N57" s="89"/>
      <c r="O57" s="171"/>
      <c r="P57" s="161"/>
      <c r="Q57" s="163"/>
      <c r="R57" s="83"/>
      <c r="S57" s="49"/>
      <c r="T57" s="168"/>
      <c r="U57" s="39"/>
      <c r="V57" s="228"/>
      <c r="W57" s="228"/>
      <c r="X57" s="229"/>
      <c r="Y57" s="39"/>
      <c r="Z57" s="228"/>
      <c r="AA57" s="228"/>
      <c r="AB57" s="229"/>
      <c r="AC57" s="39"/>
      <c r="AD57" s="228"/>
      <c r="AE57" s="228"/>
      <c r="AF57" s="229"/>
      <c r="AG57" s="54"/>
      <c r="AH57" s="54"/>
      <c r="AI57" s="54"/>
      <c r="AJ57" s="225"/>
      <c r="AK57" s="225"/>
      <c r="AL57" s="56"/>
      <c r="AM57" s="56"/>
      <c r="AN57" s="56"/>
    </row>
    <row r="58" spans="1:40" s="177" customFormat="1" x14ac:dyDescent="0.25">
      <c r="A58" s="97" t="s">
        <v>119</v>
      </c>
      <c r="B58" s="100" t="s">
        <v>86</v>
      </c>
      <c r="C58" s="230">
        <v>7.6199999999999998E-4</v>
      </c>
      <c r="D58" s="231">
        <v>87792.4</v>
      </c>
      <c r="E58" s="232"/>
      <c r="F58" s="233">
        <v>7.6199999999999998E-4</v>
      </c>
      <c r="G58" s="231">
        <v>94640.207200000004</v>
      </c>
      <c r="H58" s="234"/>
      <c r="I58" s="233">
        <v>7.6199999999999998E-4</v>
      </c>
      <c r="J58" s="231">
        <v>101075.74128960002</v>
      </c>
      <c r="K58" s="235"/>
      <c r="L58" s="89"/>
      <c r="M58" s="89"/>
      <c r="N58" s="89"/>
      <c r="O58" s="170"/>
      <c r="P58" s="161"/>
      <c r="Q58" s="49"/>
      <c r="R58" s="83"/>
      <c r="S58" s="49"/>
      <c r="T58" s="168"/>
      <c r="U58" s="39"/>
      <c r="V58" s="228"/>
      <c r="W58" s="228"/>
      <c r="X58" s="229"/>
      <c r="Y58" s="39"/>
      <c r="Z58" s="228"/>
      <c r="AA58" s="228"/>
      <c r="AB58" s="229"/>
      <c r="AC58" s="39"/>
      <c r="AD58" s="228"/>
      <c r="AE58" s="228"/>
      <c r="AF58" s="229"/>
      <c r="AG58" s="54"/>
      <c r="AH58" s="54"/>
      <c r="AI58" s="54"/>
      <c r="AJ58" s="225"/>
      <c r="AK58" s="225"/>
      <c r="AL58" s="56"/>
      <c r="AM58" s="56"/>
      <c r="AN58" s="56"/>
    </row>
    <row r="59" spans="1:40" s="177" customFormat="1" ht="38.25" x14ac:dyDescent="0.25">
      <c r="A59" s="49" t="s">
        <v>120</v>
      </c>
      <c r="B59" s="101" t="s">
        <v>86</v>
      </c>
      <c r="C59" s="107">
        <v>1.308E-2</v>
      </c>
      <c r="D59" s="83">
        <v>76153.7</v>
      </c>
      <c r="E59" s="87"/>
      <c r="F59" s="227">
        <v>1.308E-2</v>
      </c>
      <c r="G59" s="83">
        <v>80858.5</v>
      </c>
      <c r="H59" s="162"/>
      <c r="I59" s="78">
        <v>1.308E-2</v>
      </c>
      <c r="J59" s="83">
        <v>85316.6</v>
      </c>
      <c r="K59" s="224"/>
      <c r="L59" s="89"/>
      <c r="M59" s="89"/>
      <c r="N59" s="89"/>
      <c r="O59" s="171">
        <v>1.643E-2</v>
      </c>
      <c r="P59" s="161">
        <v>125577.5</v>
      </c>
      <c r="Q59" s="49">
        <v>1.308E-2</v>
      </c>
      <c r="R59" s="83">
        <v>138268</v>
      </c>
      <c r="S59" s="163">
        <v>1.308E-2</v>
      </c>
      <c r="T59" s="168">
        <v>145891.4</v>
      </c>
      <c r="U59" s="46">
        <f>O59-C59</f>
        <v>3.3500000000000005E-3</v>
      </c>
      <c r="V59" s="180">
        <f>U59/C59</f>
        <v>0.25611620795107037</v>
      </c>
      <c r="W59" s="178">
        <f>P59-AJ59</f>
        <v>4.8699999999371357E-2</v>
      </c>
      <c r="X59" s="179">
        <f>W59/AJ59</f>
        <v>3.8780847592637326E-7</v>
      </c>
      <c r="Y59" s="47">
        <f>Q59-F59</f>
        <v>0</v>
      </c>
      <c r="Z59" s="180">
        <f>Y59/F59</f>
        <v>0</v>
      </c>
      <c r="AA59" s="178">
        <f>R59-(G59*1.649*1.037)</f>
        <v>-1.086160499980906</v>
      </c>
      <c r="AB59" s="179">
        <f>AA59/G59</f>
        <v>-1.3432854925343731E-5</v>
      </c>
      <c r="AC59" s="47">
        <f>S59-I59</f>
        <v>0</v>
      </c>
      <c r="AD59" s="180">
        <f>AC59/I59</f>
        <v>0</v>
      </c>
      <c r="AE59" s="178">
        <f>T59-(J59*1.649*1.037)</f>
        <v>-1.0951158000098076</v>
      </c>
      <c r="AF59" s="179">
        <f>AE59/J59</f>
        <v>-1.2835905322174201E-5</v>
      </c>
      <c r="AG59" s="54"/>
      <c r="AH59" s="54"/>
      <c r="AI59" s="54"/>
      <c r="AJ59" s="225">
        <f>D59*1.649</f>
        <v>125577.4513</v>
      </c>
      <c r="AK59" s="225">
        <f t="shared" si="29"/>
        <v>4.8699999999371357E-2</v>
      </c>
      <c r="AL59" s="56"/>
      <c r="AM59" s="56"/>
      <c r="AN59" s="56"/>
    </row>
    <row r="60" spans="1:40" s="177" customFormat="1" ht="38.25" x14ac:dyDescent="0.25">
      <c r="A60" s="44" t="s">
        <v>121</v>
      </c>
      <c r="B60" s="99" t="s">
        <v>86</v>
      </c>
      <c r="C60" s="107">
        <v>7.1900000000000002E-4</v>
      </c>
      <c r="D60" s="83">
        <v>110195.58456189153</v>
      </c>
      <c r="E60" s="87"/>
      <c r="F60" s="78">
        <v>7.1900000000000002E-4</v>
      </c>
      <c r="G60" s="83">
        <v>114647.40900556328</v>
      </c>
      <c r="H60" s="162"/>
      <c r="I60" s="78">
        <v>7.1900000000000002E-4</v>
      </c>
      <c r="J60" s="83">
        <v>118483.50888358831</v>
      </c>
      <c r="K60" s="224"/>
      <c r="L60" s="89"/>
      <c r="M60" s="89"/>
      <c r="N60" s="89"/>
      <c r="O60" s="170"/>
      <c r="P60" s="161"/>
      <c r="Q60" s="49"/>
      <c r="R60" s="83"/>
      <c r="S60" s="49"/>
      <c r="T60" s="168"/>
      <c r="U60" s="39"/>
      <c r="V60" s="40"/>
      <c r="W60" s="40"/>
      <c r="X60" s="176"/>
      <c r="Y60" s="39"/>
      <c r="Z60" s="40"/>
      <c r="AA60" s="40"/>
      <c r="AB60" s="176"/>
      <c r="AC60" s="39"/>
      <c r="AD60" s="40"/>
      <c r="AE60" s="40"/>
      <c r="AF60" s="176"/>
      <c r="AG60" s="54"/>
      <c r="AH60" s="54"/>
      <c r="AI60" s="54"/>
      <c r="AJ60" s="225"/>
      <c r="AK60" s="225"/>
      <c r="AL60" s="56"/>
      <c r="AM60" s="56"/>
      <c r="AN60" s="56"/>
    </row>
    <row r="61" spans="1:40" s="177" customFormat="1" x14ac:dyDescent="0.25">
      <c r="A61" s="97" t="s">
        <v>119</v>
      </c>
      <c r="B61" s="100" t="s">
        <v>86</v>
      </c>
      <c r="C61" s="230">
        <v>7.4999999999999993E-5</v>
      </c>
      <c r="D61" s="231">
        <v>121653.5</v>
      </c>
      <c r="E61" s="232"/>
      <c r="F61" s="233">
        <v>7.4999999999999993E-5</v>
      </c>
      <c r="G61" s="231">
        <v>131142.473</v>
      </c>
      <c r="H61" s="234"/>
      <c r="I61" s="233">
        <v>7.4999999999999993E-5</v>
      </c>
      <c r="J61" s="231">
        <v>140060.16116400002</v>
      </c>
      <c r="K61" s="235"/>
      <c r="L61" s="89"/>
      <c r="M61" s="89"/>
      <c r="N61" s="89"/>
      <c r="O61" s="170"/>
      <c r="P61" s="161"/>
      <c r="Q61" s="49"/>
      <c r="R61" s="83"/>
      <c r="S61" s="49"/>
      <c r="T61" s="168"/>
      <c r="U61" s="39"/>
      <c r="V61" s="40"/>
      <c r="W61" s="40"/>
      <c r="X61" s="176"/>
      <c r="Y61" s="39"/>
      <c r="Z61" s="40"/>
      <c r="AA61" s="40"/>
      <c r="AB61" s="176"/>
      <c r="AC61" s="39"/>
      <c r="AD61" s="40"/>
      <c r="AE61" s="40"/>
      <c r="AF61" s="176"/>
      <c r="AG61" s="54"/>
      <c r="AH61" s="54"/>
      <c r="AI61" s="54"/>
      <c r="AJ61" s="225"/>
      <c r="AK61" s="225"/>
      <c r="AL61" s="56"/>
      <c r="AM61" s="56"/>
      <c r="AN61" s="56"/>
    </row>
    <row r="62" spans="1:40" s="177" customFormat="1" ht="38.25" x14ac:dyDescent="0.25">
      <c r="A62" s="44" t="s">
        <v>120</v>
      </c>
      <c r="B62" s="99" t="s">
        <v>86</v>
      </c>
      <c r="C62" s="107">
        <v>6.4400000000000004E-4</v>
      </c>
      <c r="D62" s="83">
        <v>108861.2</v>
      </c>
      <c r="E62" s="87"/>
      <c r="F62" s="78">
        <v>6.4400000000000004E-4</v>
      </c>
      <c r="G62" s="83">
        <v>112726.39999999999</v>
      </c>
      <c r="H62" s="162"/>
      <c r="I62" s="78">
        <v>6.4400000000000004E-4</v>
      </c>
      <c r="J62" s="83">
        <v>115970.7</v>
      </c>
      <c r="K62" s="224"/>
      <c r="L62" s="89"/>
      <c r="M62" s="89"/>
      <c r="N62" s="89"/>
      <c r="O62" s="170">
        <v>6.4400000000000004E-4</v>
      </c>
      <c r="P62" s="161">
        <v>179512.1</v>
      </c>
      <c r="Q62" s="49">
        <v>6.4400000000000004E-4</v>
      </c>
      <c r="R62" s="83">
        <v>192762.1</v>
      </c>
      <c r="S62" s="49">
        <v>6.4400000000000004E-4</v>
      </c>
      <c r="T62" s="168">
        <v>198309.9</v>
      </c>
      <c r="U62" s="46">
        <f t="shared" ref="U62:U63" si="44">O62-C62</f>
        <v>0</v>
      </c>
      <c r="V62" s="180">
        <f t="shared" ref="V62:V63" si="45">U62/C62</f>
        <v>0</v>
      </c>
      <c r="W62" s="178">
        <f t="shared" ref="W62:W63" si="46">P62-AJ62</f>
        <v>-1.879999999073334E-2</v>
      </c>
      <c r="X62" s="179">
        <f t="shared" ref="X62:X63" si="47">W62/AJ62</f>
        <v>-1.0472830534454892E-7</v>
      </c>
      <c r="Y62" s="47">
        <f t="shared" ref="Y62:Y63" si="48">Q62-F62</f>
        <v>0</v>
      </c>
      <c r="Z62" s="180">
        <f t="shared" ref="Z62:Z63" si="49">Y62/F62</f>
        <v>0</v>
      </c>
      <c r="AA62" s="178">
        <f t="shared" ref="AA62:AA63" si="50">R62-(G62*1.649*1.037)</f>
        <v>-1.5094431999605149</v>
      </c>
      <c r="AB62" s="179">
        <f t="shared" ref="AB62:AB63" si="51">AA62/G62</f>
        <v>-1.3390325602170521E-5</v>
      </c>
      <c r="AC62" s="47">
        <f t="shared" ref="AC62:AC63" si="52">S62-I62</f>
        <v>0</v>
      </c>
      <c r="AD62" s="180">
        <f t="shared" ref="AD62:AD63" si="53">AC62/I62</f>
        <v>0</v>
      </c>
      <c r="AE62" s="178">
        <f t="shared" ref="AE62:AE63" si="54">T62-(J62*1.649*1.037)</f>
        <v>-1.5046190999855753</v>
      </c>
      <c r="AF62" s="179">
        <f t="shared" ref="AF62:AF63" si="55">AE62/J62</f>
        <v>-1.2974131396857787E-5</v>
      </c>
      <c r="AG62" s="54"/>
      <c r="AH62" s="54"/>
      <c r="AI62" s="54"/>
      <c r="AJ62" s="225">
        <f t="shared" ref="AJ62:AJ63" si="56">D62*1.649</f>
        <v>179512.1188</v>
      </c>
      <c r="AK62" s="225">
        <f t="shared" si="29"/>
        <v>-1.879999999073334E-2</v>
      </c>
      <c r="AL62" s="56"/>
      <c r="AM62" s="56"/>
      <c r="AN62" s="56"/>
    </row>
    <row r="63" spans="1:40" s="177" customFormat="1" ht="51" x14ac:dyDescent="0.25">
      <c r="A63" s="44" t="s">
        <v>181</v>
      </c>
      <c r="B63" s="99" t="s">
        <v>86</v>
      </c>
      <c r="C63" s="107">
        <v>6.9499999999999998E-4</v>
      </c>
      <c r="D63" s="83">
        <v>113596.02403834702</v>
      </c>
      <c r="E63" s="87"/>
      <c r="F63" s="78">
        <v>6.9499999999999998E-4</v>
      </c>
      <c r="G63" s="83">
        <v>118934.39999999999</v>
      </c>
      <c r="H63" s="162"/>
      <c r="I63" s="78">
        <v>6.9499999999999998E-4</v>
      </c>
      <c r="J63" s="83">
        <v>124286.2</v>
      </c>
      <c r="K63" s="224"/>
      <c r="L63" s="89"/>
      <c r="M63" s="89"/>
      <c r="N63" s="89"/>
      <c r="O63" s="170">
        <v>6.9499999999999998E-4</v>
      </c>
      <c r="P63" s="161">
        <v>187319.8</v>
      </c>
      <c r="Q63" s="49">
        <v>6.9499999999999998E-4</v>
      </c>
      <c r="R63" s="83">
        <v>203377.8</v>
      </c>
      <c r="S63" s="49">
        <v>6.9499999999999998E-4</v>
      </c>
      <c r="T63" s="168">
        <v>212529.4</v>
      </c>
      <c r="U63" s="46">
        <f t="shared" si="44"/>
        <v>0</v>
      </c>
      <c r="V63" s="180">
        <f t="shared" si="45"/>
        <v>0</v>
      </c>
      <c r="W63" s="178">
        <f t="shared" si="46"/>
        <v>-4.3639234267175198E-2</v>
      </c>
      <c r="X63" s="179">
        <f t="shared" si="47"/>
        <v>-2.3296642480239042E-7</v>
      </c>
      <c r="Y63" s="47">
        <f t="shared" si="48"/>
        <v>0</v>
      </c>
      <c r="Z63" s="180">
        <f t="shared" si="49"/>
        <v>0</v>
      </c>
      <c r="AA63" s="178">
        <f t="shared" si="50"/>
        <v>-1.5701471999636851</v>
      </c>
      <c r="AB63" s="179">
        <f t="shared" si="51"/>
        <v>-1.3201791911874825E-5</v>
      </c>
      <c r="AC63" s="47">
        <f t="shared" si="52"/>
        <v>0</v>
      </c>
      <c r="AD63" s="180">
        <f t="shared" si="53"/>
        <v>0</v>
      </c>
      <c r="AE63" s="178">
        <f t="shared" si="54"/>
        <v>-1.6177205999847502</v>
      </c>
      <c r="AF63" s="179">
        <f t="shared" si="55"/>
        <v>-1.3016091891012439E-5</v>
      </c>
      <c r="AG63" s="54"/>
      <c r="AH63" s="54"/>
      <c r="AI63" s="54"/>
      <c r="AJ63" s="225">
        <f t="shared" si="56"/>
        <v>187319.84363923426</v>
      </c>
      <c r="AK63" s="225">
        <f t="shared" si="29"/>
        <v>-4.3639234267175198E-2</v>
      </c>
      <c r="AL63" s="56"/>
      <c r="AM63" s="56"/>
      <c r="AN63" s="56"/>
    </row>
    <row r="64" spans="1:40" s="177" customFormat="1" ht="25.5" x14ac:dyDescent="0.25">
      <c r="A64" s="96" t="s">
        <v>145</v>
      </c>
      <c r="B64" s="99" t="s">
        <v>89</v>
      </c>
      <c r="C64" s="107">
        <v>0.1885242874027675</v>
      </c>
      <c r="D64" s="83">
        <v>54308.751699814238</v>
      </c>
      <c r="E64" s="87"/>
      <c r="F64" s="78">
        <v>0.18672437420356253</v>
      </c>
      <c r="G64" s="83">
        <v>58529.992074006383</v>
      </c>
      <c r="H64" s="162"/>
      <c r="I64" s="78">
        <v>0.18614898507753311</v>
      </c>
      <c r="J64" s="83">
        <v>62461.994271708587</v>
      </c>
      <c r="K64" s="224"/>
      <c r="L64" s="89"/>
      <c r="M64" s="89"/>
      <c r="N64" s="89"/>
      <c r="O64" s="170"/>
      <c r="P64" s="161"/>
      <c r="Q64" s="49"/>
      <c r="R64" s="83"/>
      <c r="S64" s="49"/>
      <c r="T64" s="168"/>
      <c r="U64" s="46"/>
      <c r="V64" s="236"/>
      <c r="W64" s="236"/>
      <c r="X64" s="229"/>
      <c r="Y64" s="46"/>
      <c r="Z64" s="236"/>
      <c r="AA64" s="236"/>
      <c r="AB64" s="229"/>
      <c r="AC64" s="46"/>
      <c r="AD64" s="236"/>
      <c r="AE64" s="236"/>
      <c r="AF64" s="229"/>
      <c r="AG64" s="54"/>
      <c r="AH64" s="54"/>
      <c r="AI64" s="54"/>
      <c r="AJ64" s="225"/>
      <c r="AK64" s="225"/>
      <c r="AL64" s="56"/>
      <c r="AM64" s="56"/>
      <c r="AN64" s="56"/>
    </row>
    <row r="65" spans="1:40" s="177" customFormat="1" ht="25.5" x14ac:dyDescent="0.25">
      <c r="A65" s="98" t="s">
        <v>117</v>
      </c>
      <c r="B65" s="100" t="s">
        <v>89</v>
      </c>
      <c r="C65" s="230">
        <v>1.2024799402767522E-2</v>
      </c>
      <c r="D65" s="231">
        <v>96223.884421907103</v>
      </c>
      <c r="E65" s="232">
        <v>1515.6</v>
      </c>
      <c r="F65" s="233">
        <v>1.2025745183126721E-2</v>
      </c>
      <c r="G65" s="231">
        <v>103729.34740681587</v>
      </c>
      <c r="H65" s="234"/>
      <c r="I65" s="233">
        <v>1.2027191670734913E-2</v>
      </c>
      <c r="J65" s="231">
        <v>110782.94303047935</v>
      </c>
      <c r="K65" s="235">
        <v>1674.6</v>
      </c>
      <c r="L65" s="89"/>
      <c r="M65" s="89"/>
      <c r="N65" s="89"/>
      <c r="O65" s="170"/>
      <c r="P65" s="161"/>
      <c r="Q65" s="49"/>
      <c r="R65" s="83"/>
      <c r="S65" s="49"/>
      <c r="T65" s="168"/>
      <c r="U65" s="39"/>
      <c r="V65" s="236"/>
      <c r="W65" s="236"/>
      <c r="X65" s="229"/>
      <c r="Y65" s="39"/>
      <c r="Z65" s="236"/>
      <c r="AA65" s="236"/>
      <c r="AB65" s="229"/>
      <c r="AC65" s="39"/>
      <c r="AD65" s="236"/>
      <c r="AE65" s="236"/>
      <c r="AF65" s="229"/>
      <c r="AG65" s="54"/>
      <c r="AH65" s="54"/>
      <c r="AI65" s="54"/>
      <c r="AJ65" s="225"/>
      <c r="AK65" s="225"/>
      <c r="AL65" s="56"/>
      <c r="AM65" s="56"/>
      <c r="AN65" s="56"/>
    </row>
    <row r="66" spans="1:40" s="177" customFormat="1" ht="38.25" x14ac:dyDescent="0.25">
      <c r="A66" s="96" t="s">
        <v>122</v>
      </c>
      <c r="B66" s="99" t="s">
        <v>89</v>
      </c>
      <c r="C66" s="251">
        <v>0.17649899999999999</v>
      </c>
      <c r="D66" s="83">
        <v>51453.1</v>
      </c>
      <c r="E66" s="87">
        <v>159.5</v>
      </c>
      <c r="F66" s="78">
        <v>0.17469899999999999</v>
      </c>
      <c r="G66" s="83">
        <v>55418.6</v>
      </c>
      <c r="H66" s="162"/>
      <c r="I66" s="78">
        <v>0.174122</v>
      </c>
      <c r="J66" s="83">
        <v>59124.3</v>
      </c>
      <c r="K66" s="224">
        <v>182</v>
      </c>
      <c r="L66" s="89"/>
      <c r="M66" s="89"/>
      <c r="N66" s="89"/>
      <c r="O66" s="169">
        <v>0.17649899999999999</v>
      </c>
      <c r="P66" s="161">
        <v>84846.2</v>
      </c>
      <c r="Q66" s="49">
        <v>0.17469899999999999</v>
      </c>
      <c r="R66" s="83">
        <v>94765.8</v>
      </c>
      <c r="S66" s="49">
        <v>0.174122</v>
      </c>
      <c r="T66" s="168">
        <v>101102.6</v>
      </c>
      <c r="U66" s="46">
        <f>O66-C66</f>
        <v>0</v>
      </c>
      <c r="V66" s="180">
        <f>U66/C66</f>
        <v>0</v>
      </c>
      <c r="W66" s="178">
        <f>P66-AJ66</f>
        <v>3.8100000005215406E-2</v>
      </c>
      <c r="X66" s="179">
        <f>W66/AJ66</f>
        <v>4.4904800820713861E-7</v>
      </c>
      <c r="Y66" s="47">
        <f>Q66-F66</f>
        <v>0</v>
      </c>
      <c r="Z66" s="180">
        <f>Y66/F66</f>
        <v>0</v>
      </c>
      <c r="AA66" s="178">
        <f>R66-(G66*1.649*1.037)</f>
        <v>-0.72644179998314939</v>
      </c>
      <c r="AB66" s="179">
        <f>AA66/G66</f>
        <v>-1.3108266899256736E-5</v>
      </c>
      <c r="AC66" s="47">
        <f>S66-I66</f>
        <v>0</v>
      </c>
      <c r="AD66" s="180">
        <f>AC66/I66</f>
        <v>0</v>
      </c>
      <c r="AE66" s="178">
        <f>T66-(J66*1.649*1.037)</f>
        <v>-0.72161589999450371</v>
      </c>
      <c r="AF66" s="179">
        <f>AE66/J66</f>
        <v>-1.2205064584181186E-5</v>
      </c>
      <c r="AG66" s="54"/>
      <c r="AH66" s="54"/>
      <c r="AI66" s="54"/>
      <c r="AJ66" s="225">
        <f>D66*1.649</f>
        <v>84846.161899999992</v>
      </c>
      <c r="AK66" s="225">
        <f t="shared" si="29"/>
        <v>3.8100000005215406E-2</v>
      </c>
      <c r="AL66" s="56"/>
      <c r="AM66" s="56"/>
      <c r="AN66" s="56"/>
    </row>
    <row r="67" spans="1:40" s="177" customFormat="1" ht="25.5" x14ac:dyDescent="0.25">
      <c r="A67" s="96" t="s">
        <v>123</v>
      </c>
      <c r="B67" s="99" t="s">
        <v>89</v>
      </c>
      <c r="C67" s="107">
        <v>1.1879000000000001E-2</v>
      </c>
      <c r="D67" s="83">
        <v>100791.90969778599</v>
      </c>
      <c r="E67" s="87">
        <v>1356.1</v>
      </c>
      <c r="F67" s="227">
        <v>1.1879000000000001E-2</v>
      </c>
      <c r="G67" s="83">
        <v>108754.0101934843</v>
      </c>
      <c r="H67" s="162"/>
      <c r="I67" s="227">
        <v>1.1879000000000001E-2</v>
      </c>
      <c r="J67" s="83">
        <v>116065.59915703436</v>
      </c>
      <c r="K67" s="224">
        <v>1492.6</v>
      </c>
      <c r="L67" s="237"/>
      <c r="M67" s="89"/>
      <c r="N67" s="238"/>
      <c r="O67" s="170"/>
      <c r="P67" s="161"/>
      <c r="Q67" s="163"/>
      <c r="R67" s="83"/>
      <c r="S67" s="163"/>
      <c r="T67" s="168"/>
      <c r="U67" s="239"/>
      <c r="V67" s="228"/>
      <c r="W67" s="228"/>
      <c r="X67" s="229"/>
      <c r="Y67" s="239"/>
      <c r="Z67" s="228"/>
      <c r="AA67" s="228"/>
      <c r="AB67" s="229"/>
      <c r="AC67" s="239"/>
      <c r="AD67" s="228"/>
      <c r="AE67" s="228"/>
      <c r="AF67" s="229"/>
      <c r="AG67" s="54"/>
      <c r="AH67" s="54"/>
      <c r="AI67" s="54"/>
      <c r="AJ67" s="225"/>
      <c r="AK67" s="225"/>
      <c r="AL67" s="56"/>
      <c r="AM67" s="56"/>
      <c r="AN67" s="56"/>
    </row>
    <row r="68" spans="1:40" s="177" customFormat="1" ht="25.5" x14ac:dyDescent="0.25">
      <c r="A68" s="98" t="s">
        <v>119</v>
      </c>
      <c r="B68" s="100" t="s">
        <v>89</v>
      </c>
      <c r="C68" s="230">
        <v>1.614E-3</v>
      </c>
      <c r="D68" s="231">
        <v>125267.7</v>
      </c>
      <c r="E68" s="232"/>
      <c r="F68" s="233">
        <v>1.614E-3</v>
      </c>
      <c r="G68" s="231">
        <v>135038.58060000002</v>
      </c>
      <c r="H68" s="234"/>
      <c r="I68" s="233">
        <v>1.614E-3</v>
      </c>
      <c r="J68" s="231">
        <v>144221.20408080003</v>
      </c>
      <c r="K68" s="235"/>
      <c r="L68" s="237"/>
      <c r="M68" s="89"/>
      <c r="N68" s="238"/>
      <c r="O68" s="170"/>
      <c r="P68" s="161"/>
      <c r="Q68" s="49"/>
      <c r="R68" s="83"/>
      <c r="S68" s="49"/>
      <c r="T68" s="168"/>
      <c r="U68" s="39"/>
      <c r="V68" s="228"/>
      <c r="W68" s="228"/>
      <c r="X68" s="229"/>
      <c r="Y68" s="39"/>
      <c r="Z68" s="228"/>
      <c r="AA68" s="228"/>
      <c r="AB68" s="229"/>
      <c r="AC68" s="39"/>
      <c r="AD68" s="228"/>
      <c r="AE68" s="228"/>
      <c r="AF68" s="229"/>
      <c r="AG68" s="54"/>
      <c r="AH68" s="54"/>
      <c r="AI68" s="54"/>
      <c r="AJ68" s="225"/>
      <c r="AK68" s="225"/>
      <c r="AL68" s="56"/>
      <c r="AM68" s="56"/>
      <c r="AN68" s="56"/>
    </row>
    <row r="69" spans="1:40" s="177" customFormat="1" ht="38.25" x14ac:dyDescent="0.25">
      <c r="A69" s="96" t="s">
        <v>120</v>
      </c>
      <c r="B69" s="99" t="s">
        <v>89</v>
      </c>
      <c r="C69" s="107">
        <v>1.0265E-2</v>
      </c>
      <c r="D69" s="83">
        <v>96943.5</v>
      </c>
      <c r="E69" s="87">
        <v>75.599999999999994</v>
      </c>
      <c r="F69" s="227">
        <v>1.0265E-2</v>
      </c>
      <c r="G69" s="83">
        <v>104621.2</v>
      </c>
      <c r="H69" s="162"/>
      <c r="I69" s="227">
        <v>1.0265E-2</v>
      </c>
      <c r="J69" s="83">
        <v>111638.6</v>
      </c>
      <c r="K69" s="224">
        <v>1145.970229</v>
      </c>
      <c r="L69" s="237"/>
      <c r="M69" s="89"/>
      <c r="N69" s="238"/>
      <c r="O69" s="170">
        <v>1.0265E-2</v>
      </c>
      <c r="P69" s="161">
        <v>159859.79999999999</v>
      </c>
      <c r="Q69" s="163">
        <v>1.0265E-2</v>
      </c>
      <c r="R69" s="83">
        <v>178902.3</v>
      </c>
      <c r="S69" s="163">
        <v>1.0265E-2</v>
      </c>
      <c r="T69" s="168">
        <v>190902</v>
      </c>
      <c r="U69" s="46">
        <f t="shared" ref="U69:U73" si="57">O69-C69</f>
        <v>0</v>
      </c>
      <c r="V69" s="180">
        <f t="shared" ref="V69:V73" si="58">U69/C69</f>
        <v>0</v>
      </c>
      <c r="W69" s="178">
        <f t="shared" ref="W69:W73" si="59">P69-AJ69</f>
        <v>-3.1500000011874363E-2</v>
      </c>
      <c r="X69" s="179">
        <f t="shared" ref="X69:X73" si="60">W69/AJ69</f>
        <v>-1.9704762426122265E-7</v>
      </c>
      <c r="Y69" s="47">
        <f t="shared" ref="Y69:Y73" si="61">Q69-F69</f>
        <v>0</v>
      </c>
      <c r="Z69" s="180">
        <f t="shared" ref="Z69:Z73" si="62">Y69/F69</f>
        <v>0</v>
      </c>
      <c r="AA69" s="178">
        <f t="shared" ref="AA69:AA73" si="63">R69-(G69*1.649*1.037)</f>
        <v>-1.3120755999989342</v>
      </c>
      <c r="AB69" s="179">
        <f t="shared" ref="AB69:AB73" si="64">AA69/G69</f>
        <v>-1.254120197435065E-5</v>
      </c>
      <c r="AC69" s="47">
        <f t="shared" ref="AC69:AC73" si="65">S69-I69</f>
        <v>0</v>
      </c>
      <c r="AD69" s="180">
        <f t="shared" ref="AD69:AD73" si="66">AC69/I69</f>
        <v>0</v>
      </c>
      <c r="AE69" s="178">
        <f t="shared" ref="AE69:AE73" si="67">T69-(J69*1.649*1.037)</f>
        <v>-1.457301800022833</v>
      </c>
      <c r="AF69" s="179">
        <f t="shared" ref="AF69:AF73" si="68">AE69/J69</f>
        <v>-1.3053744851895608E-5</v>
      </c>
      <c r="AG69" s="54"/>
      <c r="AH69" s="54"/>
      <c r="AI69" s="54"/>
      <c r="AJ69" s="225">
        <f t="shared" ref="AJ69:AJ73" si="69">D69*1.649</f>
        <v>159859.8315</v>
      </c>
      <c r="AK69" s="225">
        <f t="shared" si="29"/>
        <v>-3.1500000011874363E-2</v>
      </c>
      <c r="AL69" s="56"/>
      <c r="AM69" s="56"/>
      <c r="AN69" s="56"/>
    </row>
    <row r="70" spans="1:40" s="177" customFormat="1" ht="51" x14ac:dyDescent="0.25">
      <c r="A70" s="244" t="s">
        <v>173</v>
      </c>
      <c r="B70" s="326" t="s">
        <v>89</v>
      </c>
      <c r="C70" s="107">
        <v>2.3270000000000001E-3</v>
      </c>
      <c r="D70" s="83">
        <v>193720.91526671776</v>
      </c>
      <c r="E70" s="87">
        <v>450.78856982565225</v>
      </c>
      <c r="F70" s="227">
        <v>2.3270000000000001E-3</v>
      </c>
      <c r="G70" s="83">
        <v>207340.7</v>
      </c>
      <c r="H70" s="162"/>
      <c r="I70" s="227">
        <v>2.3270000000000001E-3</v>
      </c>
      <c r="J70" s="83">
        <v>219984.1</v>
      </c>
      <c r="K70" s="224">
        <v>511.90300070000001</v>
      </c>
      <c r="L70" s="237"/>
      <c r="M70" s="89"/>
      <c r="N70" s="238"/>
      <c r="O70" s="170">
        <v>2.3270000000000001E-3</v>
      </c>
      <c r="P70" s="161">
        <v>319445.8</v>
      </c>
      <c r="Q70" s="163">
        <f>O70</f>
        <v>2.3270000000000001E-3</v>
      </c>
      <c r="R70" s="83">
        <v>354552.6</v>
      </c>
      <c r="S70" s="163">
        <f>Q70</f>
        <v>2.3270000000000001E-3</v>
      </c>
      <c r="T70" s="168">
        <v>376172.79999999999</v>
      </c>
      <c r="U70" s="46">
        <f t="shared" si="57"/>
        <v>0</v>
      </c>
      <c r="V70" s="180">
        <f t="shared" si="58"/>
        <v>0</v>
      </c>
      <c r="W70" s="178">
        <f t="shared" si="59"/>
        <v>1.0725182422902435E-2</v>
      </c>
      <c r="X70" s="179">
        <f t="shared" si="60"/>
        <v>3.3574342761724795E-8</v>
      </c>
      <c r="Y70" s="47">
        <f t="shared" si="61"/>
        <v>0</v>
      </c>
      <c r="Z70" s="180">
        <f t="shared" si="62"/>
        <v>0</v>
      </c>
      <c r="AA70" s="178">
        <f t="shared" si="63"/>
        <v>-2.6924291000468656</v>
      </c>
      <c r="AB70" s="179">
        <f t="shared" si="64"/>
        <v>-1.2985531060939148E-5</v>
      </c>
      <c r="AC70" s="47">
        <f t="shared" si="65"/>
        <v>0</v>
      </c>
      <c r="AD70" s="180">
        <f t="shared" si="66"/>
        <v>0</v>
      </c>
      <c r="AE70" s="178">
        <f t="shared" si="67"/>
        <v>-2.8707932999823242</v>
      </c>
      <c r="AF70" s="179">
        <f t="shared" si="68"/>
        <v>-1.3050003613817199E-5</v>
      </c>
      <c r="AG70" s="54"/>
      <c r="AH70" s="54"/>
      <c r="AI70" s="54"/>
      <c r="AJ70" s="225">
        <f t="shared" si="69"/>
        <v>319445.78927481757</v>
      </c>
      <c r="AK70" s="225">
        <f t="shared" si="29"/>
        <v>1.0725182422902435E-2</v>
      </c>
      <c r="AL70" s="56"/>
      <c r="AM70" s="56"/>
      <c r="AN70" s="56"/>
    </row>
    <row r="71" spans="1:40" s="177" customFormat="1" ht="51" x14ac:dyDescent="0.25">
      <c r="A71" s="244" t="s">
        <v>174</v>
      </c>
      <c r="B71" s="327"/>
      <c r="C71" s="230">
        <v>4.2999999999999999E-4</v>
      </c>
      <c r="D71" s="231">
        <v>254744.55</v>
      </c>
      <c r="E71" s="232"/>
      <c r="F71" s="233">
        <v>4.2999999999999999E-4</v>
      </c>
      <c r="G71" s="231">
        <v>270682</v>
      </c>
      <c r="H71" s="234"/>
      <c r="I71" s="233">
        <v>4.2999999999999999E-4</v>
      </c>
      <c r="J71" s="231">
        <v>285751</v>
      </c>
      <c r="K71" s="235"/>
      <c r="L71" s="237"/>
      <c r="M71" s="89"/>
      <c r="N71" s="238"/>
      <c r="O71" s="170">
        <v>4.2999999999999999E-4</v>
      </c>
      <c r="P71" s="161">
        <v>420073.8</v>
      </c>
      <c r="Q71" s="163">
        <f t="shared" ref="Q71:Q73" si="70">O71</f>
        <v>4.2999999999999999E-4</v>
      </c>
      <c r="R71" s="83">
        <v>462866.2</v>
      </c>
      <c r="S71" s="163">
        <f t="shared" ref="S71:S73" si="71">Q71</f>
        <v>4.2999999999999999E-4</v>
      </c>
      <c r="T71" s="168">
        <v>488634.2</v>
      </c>
      <c r="U71" s="46">
        <f t="shared" si="57"/>
        <v>0</v>
      </c>
      <c r="V71" s="180">
        <f t="shared" si="58"/>
        <v>0</v>
      </c>
      <c r="W71" s="178">
        <f t="shared" si="59"/>
        <v>3.7049999984446913E-2</v>
      </c>
      <c r="X71" s="179">
        <f t="shared" si="60"/>
        <v>8.8198795669266426E-8</v>
      </c>
      <c r="Y71" s="47">
        <f t="shared" si="61"/>
        <v>0</v>
      </c>
      <c r="Z71" s="180">
        <f t="shared" si="62"/>
        <v>0</v>
      </c>
      <c r="AA71" s="178">
        <f t="shared" si="63"/>
        <v>-3.5388659999589436</v>
      </c>
      <c r="AB71" s="179">
        <f t="shared" si="64"/>
        <v>-1.3073887439722418E-5</v>
      </c>
      <c r="AC71" s="47">
        <f t="shared" si="65"/>
        <v>0</v>
      </c>
      <c r="AD71" s="180">
        <f t="shared" si="66"/>
        <v>0</v>
      </c>
      <c r="AE71" s="178">
        <f t="shared" si="67"/>
        <v>-3.7247629999765195</v>
      </c>
      <c r="AF71" s="179">
        <f t="shared" si="68"/>
        <v>-1.3034995502995684E-5</v>
      </c>
      <c r="AG71" s="54"/>
      <c r="AH71" s="54"/>
      <c r="AI71" s="54"/>
      <c r="AJ71" s="225">
        <f t="shared" si="69"/>
        <v>420073.76295</v>
      </c>
      <c r="AK71" s="225">
        <f t="shared" si="29"/>
        <v>3.7049999984446913E-2</v>
      </c>
      <c r="AL71" s="56"/>
      <c r="AM71" s="56"/>
      <c r="AN71" s="56"/>
    </row>
    <row r="72" spans="1:40" s="177" customFormat="1" ht="38.25" x14ac:dyDescent="0.25">
      <c r="A72" s="244" t="s">
        <v>175</v>
      </c>
      <c r="B72" s="327"/>
      <c r="C72" s="107">
        <v>1.8900000000000001E-4</v>
      </c>
      <c r="D72" s="83">
        <v>306509.19</v>
      </c>
      <c r="E72" s="87"/>
      <c r="F72" s="227">
        <v>1.8900000000000001E-4</v>
      </c>
      <c r="G72" s="83">
        <v>325685.09999999998</v>
      </c>
      <c r="H72" s="162"/>
      <c r="I72" s="227">
        <v>1.8900000000000001E-4</v>
      </c>
      <c r="J72" s="83">
        <v>343816.1</v>
      </c>
      <c r="K72" s="224"/>
      <c r="L72" s="237"/>
      <c r="M72" s="89"/>
      <c r="N72" s="238"/>
      <c r="O72" s="170">
        <v>1.8900000000000001E-4</v>
      </c>
      <c r="P72" s="161">
        <v>505433.7</v>
      </c>
      <c r="Q72" s="163">
        <f t="shared" si="70"/>
        <v>1.8900000000000001E-4</v>
      </c>
      <c r="R72" s="83">
        <v>556921.5</v>
      </c>
      <c r="S72" s="163">
        <f t="shared" si="71"/>
        <v>1.8900000000000001E-4</v>
      </c>
      <c r="T72" s="168">
        <v>587925.5</v>
      </c>
      <c r="U72" s="46">
        <f t="shared" si="57"/>
        <v>0</v>
      </c>
      <c r="V72" s="180">
        <f t="shared" si="58"/>
        <v>0</v>
      </c>
      <c r="W72" s="178">
        <f t="shared" si="59"/>
        <v>4.5689999999012798E-2</v>
      </c>
      <c r="X72" s="179">
        <f t="shared" si="60"/>
        <v>9.0397621150469608E-8</v>
      </c>
      <c r="Y72" s="47">
        <f t="shared" si="61"/>
        <v>0</v>
      </c>
      <c r="Z72" s="180">
        <f t="shared" si="62"/>
        <v>0</v>
      </c>
      <c r="AA72" s="178">
        <f t="shared" si="63"/>
        <v>-4.2549062998732552</v>
      </c>
      <c r="AB72" s="179">
        <f t="shared" si="64"/>
        <v>-1.3064479461520517E-5</v>
      </c>
      <c r="AC72" s="47">
        <f t="shared" si="65"/>
        <v>0</v>
      </c>
      <c r="AD72" s="180">
        <f t="shared" si="66"/>
        <v>0</v>
      </c>
      <c r="AE72" s="178">
        <f t="shared" si="67"/>
        <v>-4.5006092999828979</v>
      </c>
      <c r="AF72" s="179">
        <f t="shared" si="68"/>
        <v>-1.309016448032218E-5</v>
      </c>
      <c r="AG72" s="54"/>
      <c r="AH72" s="54"/>
      <c r="AI72" s="54"/>
      <c r="AJ72" s="225">
        <f t="shared" si="69"/>
        <v>505433.65431000001</v>
      </c>
      <c r="AK72" s="225">
        <f t="shared" si="29"/>
        <v>4.5689999999012798E-2</v>
      </c>
      <c r="AL72" s="56"/>
      <c r="AM72" s="56"/>
      <c r="AN72" s="56"/>
    </row>
    <row r="73" spans="1:40" s="177" customFormat="1" ht="38.25" x14ac:dyDescent="0.25">
      <c r="A73" s="96" t="s">
        <v>176</v>
      </c>
      <c r="B73" s="328"/>
      <c r="C73" s="107">
        <v>4.7199999999999998E-4</v>
      </c>
      <c r="D73" s="83">
        <v>199504.48193357731</v>
      </c>
      <c r="E73" s="87"/>
      <c r="F73" s="227">
        <v>4.7199999999999998E-4</v>
      </c>
      <c r="G73" s="83">
        <v>211986</v>
      </c>
      <c r="H73" s="162"/>
      <c r="I73" s="227">
        <v>4.7199999999999998E-4</v>
      </c>
      <c r="J73" s="83">
        <v>223787.4</v>
      </c>
      <c r="K73" s="224"/>
      <c r="L73" s="242"/>
      <c r="M73" s="89"/>
      <c r="N73" s="243"/>
      <c r="O73" s="170">
        <v>4.7199999999999998E-4</v>
      </c>
      <c r="P73" s="161">
        <v>328982.90000000002</v>
      </c>
      <c r="Q73" s="163">
        <f t="shared" si="70"/>
        <v>4.7199999999999998E-4</v>
      </c>
      <c r="R73" s="83">
        <v>362496.1</v>
      </c>
      <c r="S73" s="163">
        <f t="shared" si="71"/>
        <v>4.7199999999999998E-4</v>
      </c>
      <c r="T73" s="168">
        <v>382676.5</v>
      </c>
      <c r="U73" s="46">
        <f t="shared" si="57"/>
        <v>0</v>
      </c>
      <c r="V73" s="180">
        <f t="shared" si="58"/>
        <v>0</v>
      </c>
      <c r="W73" s="178">
        <f t="shared" si="59"/>
        <v>9.2915310524404049E-3</v>
      </c>
      <c r="X73" s="179">
        <f t="shared" si="60"/>
        <v>2.8243204479208542E-8</v>
      </c>
      <c r="Y73" s="47">
        <f t="shared" si="61"/>
        <v>0</v>
      </c>
      <c r="Z73" s="180">
        <f t="shared" si="62"/>
        <v>0</v>
      </c>
      <c r="AA73" s="178">
        <f t="shared" si="63"/>
        <v>-2.7158179999678396</v>
      </c>
      <c r="AB73" s="179">
        <f t="shared" si="64"/>
        <v>-1.281130829379223E-5</v>
      </c>
      <c r="AC73" s="47">
        <f t="shared" si="65"/>
        <v>0</v>
      </c>
      <c r="AD73" s="180">
        <f t="shared" si="66"/>
        <v>0</v>
      </c>
      <c r="AE73" s="178">
        <f t="shared" si="67"/>
        <v>-2.8632361999480054</v>
      </c>
      <c r="AF73" s="179">
        <f t="shared" si="68"/>
        <v>-1.2794447765817046E-5</v>
      </c>
      <c r="AG73" s="54"/>
      <c r="AH73" s="54"/>
      <c r="AI73" s="54"/>
      <c r="AJ73" s="225">
        <f t="shared" si="69"/>
        <v>328982.89070846897</v>
      </c>
      <c r="AK73" s="225">
        <f t="shared" si="29"/>
        <v>9.2915310524404049E-3</v>
      </c>
      <c r="AL73" s="56"/>
      <c r="AM73" s="56"/>
      <c r="AN73" s="56"/>
    </row>
    <row r="74" spans="1:40" s="177" customFormat="1" x14ac:dyDescent="0.25">
      <c r="A74" s="96" t="s">
        <v>124</v>
      </c>
      <c r="B74" s="99"/>
      <c r="C74" s="107"/>
      <c r="D74" s="83"/>
      <c r="E74" s="87"/>
      <c r="F74" s="78"/>
      <c r="G74" s="83"/>
      <c r="H74" s="162"/>
      <c r="I74" s="78"/>
      <c r="J74" s="83"/>
      <c r="K74" s="224"/>
      <c r="L74" s="89"/>
      <c r="M74" s="89"/>
      <c r="N74" s="89"/>
      <c r="O74" s="170"/>
      <c r="P74" s="161"/>
      <c r="Q74" s="49"/>
      <c r="R74" s="83"/>
      <c r="S74" s="49"/>
      <c r="T74" s="168"/>
      <c r="U74" s="51"/>
      <c r="V74" s="40"/>
      <c r="W74" s="40"/>
      <c r="X74" s="176"/>
      <c r="Y74" s="51"/>
      <c r="Z74" s="40"/>
      <c r="AA74" s="40"/>
      <c r="AB74" s="176"/>
      <c r="AC74" s="51"/>
      <c r="AD74" s="40"/>
      <c r="AE74" s="40"/>
      <c r="AF74" s="176"/>
      <c r="AG74" s="54"/>
      <c r="AH74" s="54"/>
      <c r="AI74" s="54"/>
      <c r="AJ74" s="225"/>
      <c r="AK74" s="225"/>
      <c r="AL74" s="56"/>
      <c r="AM74" s="56"/>
      <c r="AN74" s="56"/>
    </row>
    <row r="75" spans="1:40" s="177" customFormat="1" ht="25.5" x14ac:dyDescent="0.25">
      <c r="A75" s="96" t="s">
        <v>125</v>
      </c>
      <c r="B75" s="99" t="s">
        <v>100</v>
      </c>
      <c r="C75" s="107">
        <v>3.241E-3</v>
      </c>
      <c r="D75" s="83">
        <v>25427.7</v>
      </c>
      <c r="E75" s="87"/>
      <c r="F75" s="78">
        <v>3.241E-3</v>
      </c>
      <c r="G75" s="83">
        <v>27684.5</v>
      </c>
      <c r="H75" s="162"/>
      <c r="I75" s="78">
        <v>3.241E-3</v>
      </c>
      <c r="J75" s="83">
        <v>29722.799999999999</v>
      </c>
      <c r="K75" s="224">
        <v>75.739677200000003</v>
      </c>
      <c r="L75" s="143"/>
      <c r="M75" s="143"/>
      <c r="N75" s="143"/>
      <c r="O75" s="170">
        <v>3.241E-3</v>
      </c>
      <c r="P75" s="161">
        <v>41930.300000000003</v>
      </c>
      <c r="Q75" s="49">
        <v>3.241E-3</v>
      </c>
      <c r="R75" s="83">
        <v>47340.5</v>
      </c>
      <c r="S75" s="49">
        <v>3.241E-3</v>
      </c>
      <c r="T75" s="168">
        <v>50826</v>
      </c>
      <c r="U75" s="46">
        <f>O75-C75</f>
        <v>0</v>
      </c>
      <c r="V75" s="180">
        <f>U75/C75</f>
        <v>0</v>
      </c>
      <c r="W75" s="178">
        <f>P75-AJ75</f>
        <v>2.2700000001350418E-2</v>
      </c>
      <c r="X75" s="179">
        <f t="shared" ref="X75" si="72">W75/AJ75</f>
        <v>5.413749076577277E-7</v>
      </c>
      <c r="Y75" s="47">
        <f>Q75-F75</f>
        <v>0</v>
      </c>
      <c r="Z75" s="180">
        <f>Y75/F75</f>
        <v>0</v>
      </c>
      <c r="AA75" s="178">
        <f t="shared" ref="AA75" si="73">R75-(G75*1.649*1.037)</f>
        <v>-0.35489849999430589</v>
      </c>
      <c r="AB75" s="179">
        <f t="shared" ref="AB75" si="74">AA75/G75</f>
        <v>-1.2819393523246072E-5</v>
      </c>
      <c r="AC75" s="47">
        <f>S75-I75</f>
        <v>0</v>
      </c>
      <c r="AD75" s="180">
        <f>AC75/I75</f>
        <v>0</v>
      </c>
      <c r="AE75" s="178">
        <f>T75-(J75*1.649*1.037)</f>
        <v>-0.37439639999502106</v>
      </c>
      <c r="AF75" s="179">
        <f>AE75/J75</f>
        <v>-1.2596269530293952E-5</v>
      </c>
      <c r="AG75" s="54"/>
      <c r="AH75" s="54"/>
      <c r="AI75" s="54"/>
      <c r="AJ75" s="225">
        <f>D75*1.649</f>
        <v>41930.277300000002</v>
      </c>
      <c r="AK75" s="225">
        <f t="shared" si="29"/>
        <v>2.2700000001350418E-2</v>
      </c>
      <c r="AL75" s="56"/>
      <c r="AM75" s="56"/>
      <c r="AN75" s="56"/>
    </row>
    <row r="76" spans="1:40" s="177" customFormat="1" ht="51" x14ac:dyDescent="0.25">
      <c r="A76" s="96" t="s">
        <v>126</v>
      </c>
      <c r="B76" s="99" t="s">
        <v>86</v>
      </c>
      <c r="C76" s="107">
        <v>2.833E-3</v>
      </c>
      <c r="D76" s="83">
        <v>28245.662689728204</v>
      </c>
      <c r="E76" s="87"/>
      <c r="F76" s="78">
        <v>2.833E-3</v>
      </c>
      <c r="G76" s="83">
        <v>30014.613540134134</v>
      </c>
      <c r="H76" s="162"/>
      <c r="I76" s="78">
        <v>2.833E-3</v>
      </c>
      <c r="J76" s="83">
        <v>31689.85268620741</v>
      </c>
      <c r="K76" s="224">
        <v>77.186151599999988</v>
      </c>
      <c r="L76" s="143"/>
      <c r="M76" s="143"/>
      <c r="N76" s="143"/>
      <c r="O76" s="170"/>
      <c r="P76" s="161"/>
      <c r="Q76" s="49"/>
      <c r="R76" s="83"/>
      <c r="S76" s="49"/>
      <c r="T76" s="168"/>
      <c r="U76" s="39"/>
      <c r="V76" s="40"/>
      <c r="W76" s="40"/>
      <c r="X76" s="176"/>
      <c r="Y76" s="39"/>
      <c r="Z76" s="40"/>
      <c r="AA76" s="40"/>
      <c r="AB76" s="176"/>
      <c r="AC76" s="39"/>
      <c r="AD76" s="40"/>
      <c r="AE76" s="40"/>
      <c r="AF76" s="176"/>
      <c r="AG76" s="54"/>
      <c r="AH76" s="54"/>
      <c r="AI76" s="54"/>
      <c r="AJ76" s="225"/>
      <c r="AK76" s="225"/>
      <c r="AL76" s="56"/>
      <c r="AM76" s="56"/>
      <c r="AN76" s="56"/>
    </row>
    <row r="77" spans="1:40" s="177" customFormat="1" x14ac:dyDescent="0.25">
      <c r="A77" s="98" t="s">
        <v>119</v>
      </c>
      <c r="B77" s="100" t="s">
        <v>86</v>
      </c>
      <c r="C77" s="230">
        <v>1.2799999999999999E-4</v>
      </c>
      <c r="D77" s="231">
        <v>32608.799999999999</v>
      </c>
      <c r="E77" s="232"/>
      <c r="F77" s="233">
        <v>1.2799999999999999E-4</v>
      </c>
      <c r="G77" s="231">
        <v>35152.286400000005</v>
      </c>
      <c r="H77" s="234"/>
      <c r="I77" s="233">
        <v>1.2799999999999999E-4</v>
      </c>
      <c r="J77" s="231">
        <v>37542.64187520001</v>
      </c>
      <c r="K77" s="235">
        <v>4.38</v>
      </c>
      <c r="L77" s="143"/>
      <c r="M77" s="143"/>
      <c r="N77" s="143"/>
      <c r="O77" s="170"/>
      <c r="P77" s="161"/>
      <c r="Q77" s="49"/>
      <c r="R77" s="83"/>
      <c r="S77" s="49"/>
      <c r="T77" s="168"/>
      <c r="U77" s="39"/>
      <c r="V77" s="40"/>
      <c r="W77" s="40"/>
      <c r="X77" s="176"/>
      <c r="Y77" s="39"/>
      <c r="Z77" s="40"/>
      <c r="AA77" s="40"/>
      <c r="AB77" s="176"/>
      <c r="AC77" s="39"/>
      <c r="AD77" s="40"/>
      <c r="AE77" s="40"/>
      <c r="AF77" s="176"/>
      <c r="AG77" s="54"/>
      <c r="AH77" s="54"/>
      <c r="AI77" s="54"/>
      <c r="AJ77" s="225"/>
      <c r="AK77" s="225"/>
      <c r="AL77" s="56"/>
      <c r="AM77" s="56"/>
      <c r="AN77" s="56"/>
    </row>
    <row r="78" spans="1:40" s="177" customFormat="1" ht="38.25" x14ac:dyDescent="0.25">
      <c r="A78" s="96" t="s">
        <v>120</v>
      </c>
      <c r="B78" s="99" t="s">
        <v>86</v>
      </c>
      <c r="C78" s="107">
        <v>2.7049999999999999E-3</v>
      </c>
      <c r="D78" s="83">
        <v>28039.200000000001</v>
      </c>
      <c r="E78" s="87"/>
      <c r="F78" s="78">
        <v>2.7049999999999999E-3</v>
      </c>
      <c r="G78" s="83">
        <v>29771.5</v>
      </c>
      <c r="H78" s="162"/>
      <c r="I78" s="78">
        <v>2.7049999999999999E-3</v>
      </c>
      <c r="J78" s="83">
        <v>31412.9</v>
      </c>
      <c r="K78" s="224">
        <v>72.806151599999993</v>
      </c>
      <c r="L78" s="143"/>
      <c r="M78" s="143"/>
      <c r="N78" s="143"/>
      <c r="O78" s="170">
        <v>2.7049999999999999E-3</v>
      </c>
      <c r="P78" s="161">
        <v>46236.6</v>
      </c>
      <c r="Q78" s="49">
        <f>O78</f>
        <v>2.7049999999999999E-3</v>
      </c>
      <c r="R78" s="83">
        <v>50909.3</v>
      </c>
      <c r="S78" s="49">
        <f>Q78</f>
        <v>2.7049999999999999E-3</v>
      </c>
      <c r="T78" s="168">
        <v>53716.1</v>
      </c>
      <c r="U78" s="46">
        <f>O78-C78</f>
        <v>0</v>
      </c>
      <c r="V78" s="180">
        <f>U78/C78</f>
        <v>0</v>
      </c>
      <c r="W78" s="178">
        <f>P78-AJ78</f>
        <v>-4.0800000002491288E-2</v>
      </c>
      <c r="X78" s="179">
        <f t="shared" ref="X78" si="75">W78/AJ78</f>
        <v>-8.8241704623341254E-7</v>
      </c>
      <c r="Y78" s="47">
        <f>Q78-F78</f>
        <v>0</v>
      </c>
      <c r="Z78" s="180">
        <f>Y78/F78</f>
        <v>0</v>
      </c>
      <c r="AA78" s="178">
        <f t="shared" ref="AA78" si="76">R78-(G78*1.649*1.037)</f>
        <v>-0.35202949999802513</v>
      </c>
      <c r="AB78" s="179">
        <f t="shared" ref="AB78" si="77">AA78/G78</f>
        <v>-1.1824379020137552E-5</v>
      </c>
      <c r="AC78" s="47">
        <f>S78-I78</f>
        <v>0</v>
      </c>
      <c r="AD78" s="180">
        <f>AC78/I78</f>
        <v>0</v>
      </c>
      <c r="AE78" s="178">
        <f>T78-(J78*1.649*1.037)</f>
        <v>-0.36736769999697572</v>
      </c>
      <c r="AF78" s="179">
        <f>AE78/J78</f>
        <v>-1.1694803727034935E-5</v>
      </c>
      <c r="AG78" s="54"/>
      <c r="AH78" s="54"/>
      <c r="AI78" s="54"/>
      <c r="AJ78" s="225">
        <f>D78*1.649</f>
        <v>46236.640800000001</v>
      </c>
      <c r="AK78" s="225">
        <f t="shared" si="29"/>
        <v>-4.0800000002491288E-2</v>
      </c>
      <c r="AL78" s="56"/>
      <c r="AM78" s="56"/>
      <c r="AN78" s="56"/>
    </row>
    <row r="79" spans="1:40" s="177" customFormat="1" ht="51" x14ac:dyDescent="0.25">
      <c r="A79" s="96" t="s">
        <v>127</v>
      </c>
      <c r="B79" s="99" t="s">
        <v>89</v>
      </c>
      <c r="C79" s="107">
        <v>7.0409999999999995E-3</v>
      </c>
      <c r="D79" s="83">
        <v>63933.463144439702</v>
      </c>
      <c r="E79" s="87"/>
      <c r="F79" s="78">
        <v>7.0409999999999995E-3</v>
      </c>
      <c r="G79" s="83">
        <v>69060.331231359189</v>
      </c>
      <c r="H79" s="162"/>
      <c r="I79" s="78">
        <v>7.0409999999999995E-3</v>
      </c>
      <c r="J79" s="83">
        <v>73777.985350660412</v>
      </c>
      <c r="K79" s="224">
        <v>409.62645240000001</v>
      </c>
      <c r="L79" s="143"/>
      <c r="M79" s="143"/>
      <c r="N79" s="143"/>
      <c r="O79" s="170"/>
      <c r="P79" s="161"/>
      <c r="Q79" s="49"/>
      <c r="R79" s="83"/>
      <c r="S79" s="49"/>
      <c r="T79" s="168"/>
      <c r="U79" s="39"/>
      <c r="V79" s="40"/>
      <c r="W79" s="40"/>
      <c r="X79" s="176"/>
      <c r="Y79" s="39"/>
      <c r="Z79" s="40"/>
      <c r="AA79" s="40"/>
      <c r="AB79" s="176"/>
      <c r="AC79" s="39"/>
      <c r="AD79" s="40"/>
      <c r="AE79" s="40"/>
      <c r="AF79" s="176"/>
      <c r="AG79" s="54"/>
      <c r="AH79" s="54"/>
      <c r="AI79" s="54"/>
      <c r="AJ79" s="225"/>
      <c r="AK79" s="225"/>
      <c r="AL79" s="56"/>
      <c r="AM79" s="56"/>
      <c r="AN79" s="56"/>
    </row>
    <row r="80" spans="1:40" s="177" customFormat="1" ht="25.5" x14ac:dyDescent="0.25">
      <c r="A80" s="98" t="s">
        <v>119</v>
      </c>
      <c r="B80" s="100" t="s">
        <v>89</v>
      </c>
      <c r="C80" s="230">
        <v>1.3979999999999999E-3</v>
      </c>
      <c r="D80" s="231">
        <v>102625</v>
      </c>
      <c r="E80" s="232"/>
      <c r="F80" s="233">
        <v>1.3979999999999999E-3</v>
      </c>
      <c r="G80" s="231">
        <v>110629.75</v>
      </c>
      <c r="H80" s="234"/>
      <c r="I80" s="233">
        <v>1.3979999999999999E-3</v>
      </c>
      <c r="J80" s="231">
        <v>118152.573</v>
      </c>
      <c r="K80" s="235">
        <v>124.45</v>
      </c>
      <c r="L80" s="143"/>
      <c r="M80" s="143"/>
      <c r="N80" s="143"/>
      <c r="O80" s="170"/>
      <c r="P80" s="161"/>
      <c r="Q80" s="49"/>
      <c r="R80" s="83"/>
      <c r="S80" s="49"/>
      <c r="T80" s="168"/>
      <c r="U80" s="39"/>
      <c r="V80" s="40"/>
      <c r="W80" s="40"/>
      <c r="X80" s="176"/>
      <c r="Y80" s="39"/>
      <c r="Z80" s="40"/>
      <c r="AA80" s="40"/>
      <c r="AB80" s="176"/>
      <c r="AC80" s="39"/>
      <c r="AD80" s="40"/>
      <c r="AE80" s="40"/>
      <c r="AF80" s="176"/>
      <c r="AG80" s="54"/>
      <c r="AH80" s="54"/>
      <c r="AI80" s="54"/>
      <c r="AJ80" s="225">
        <f t="shared" ref="AJ80:AJ81" si="78">D80*1.649</f>
        <v>169228.625</v>
      </c>
      <c r="AK80" s="225"/>
      <c r="AL80" s="56"/>
      <c r="AM80" s="56"/>
      <c r="AN80" s="56"/>
    </row>
    <row r="81" spans="1:40" s="177" customFormat="1" ht="38.25" x14ac:dyDescent="0.25">
      <c r="A81" s="254" t="s">
        <v>120</v>
      </c>
      <c r="B81" s="255" t="s">
        <v>89</v>
      </c>
      <c r="C81" s="256">
        <v>5.6429999999999996E-3</v>
      </c>
      <c r="D81" s="257">
        <v>54348</v>
      </c>
      <c r="E81" s="258"/>
      <c r="F81" s="259">
        <v>5.6429999999999996E-3</v>
      </c>
      <c r="G81" s="257">
        <v>58761.9</v>
      </c>
      <c r="H81" s="260"/>
      <c r="I81" s="259">
        <v>5.6429999999999996E-3</v>
      </c>
      <c r="J81" s="257">
        <v>62784.6</v>
      </c>
      <c r="K81" s="261">
        <v>285.17645240000002</v>
      </c>
      <c r="L81" s="143"/>
      <c r="M81" s="143"/>
      <c r="N81" s="143"/>
      <c r="O81" s="262">
        <v>5.6429999999999996E-3</v>
      </c>
      <c r="P81" s="263">
        <v>89619.9</v>
      </c>
      <c r="Q81" s="264">
        <f>O81</f>
        <v>5.6429999999999996E-3</v>
      </c>
      <c r="R81" s="257">
        <v>100482.8</v>
      </c>
      <c r="S81" s="264">
        <f>Q81</f>
        <v>5.6429999999999996E-3</v>
      </c>
      <c r="T81" s="265">
        <v>107361.7</v>
      </c>
      <c r="U81" s="289">
        <f>O81-C81</f>
        <v>0</v>
      </c>
      <c r="V81" s="266">
        <f>U81/C81</f>
        <v>0</v>
      </c>
      <c r="W81" s="267">
        <f>P81-AJ81</f>
        <v>4.7999999995226972E-2</v>
      </c>
      <c r="X81" s="268">
        <f>W81/AJ81</f>
        <v>5.3559561775695606E-7</v>
      </c>
      <c r="Y81" s="269">
        <f>Q81-F81</f>
        <v>0</v>
      </c>
      <c r="Z81" s="266">
        <f>Y81/F81</f>
        <v>0</v>
      </c>
      <c r="AA81" s="267">
        <f t="shared" ref="AA81" si="79">R81-(G81*1.649*1.037)</f>
        <v>-0.81290469998202752</v>
      </c>
      <c r="AB81" s="268">
        <f t="shared" ref="AB81" si="80">AA81/G81</f>
        <v>-1.3833873649116648E-5</v>
      </c>
      <c r="AC81" s="269">
        <f>S81-I81</f>
        <v>0</v>
      </c>
      <c r="AD81" s="266">
        <f>AC81/I81</f>
        <v>0</v>
      </c>
      <c r="AE81" s="267">
        <f>T81-(J81*1.649*1.037)</f>
        <v>-0.78219979998539202</v>
      </c>
      <c r="AF81" s="268">
        <f>AE81/J81</f>
        <v>-1.2458465929310564E-5</v>
      </c>
      <c r="AG81" s="54"/>
      <c r="AH81" s="54"/>
      <c r="AI81" s="54"/>
      <c r="AJ81" s="225">
        <f t="shared" si="78"/>
        <v>89619.851999999999</v>
      </c>
      <c r="AK81" s="225">
        <f t="shared" si="29"/>
        <v>4.7999999995226972E-2</v>
      </c>
      <c r="AL81" s="56"/>
      <c r="AM81" s="56"/>
      <c r="AN81" s="56"/>
    </row>
    <row r="82" spans="1:40" s="250" customFormat="1" ht="25.5" x14ac:dyDescent="0.25">
      <c r="A82" s="270" t="s">
        <v>180</v>
      </c>
      <c r="B82" s="300"/>
      <c r="C82" s="294"/>
      <c r="D82" s="272"/>
      <c r="E82" s="273">
        <v>21080.3</v>
      </c>
      <c r="F82" s="273"/>
      <c r="G82" s="274"/>
      <c r="H82" s="273">
        <v>22733.3</v>
      </c>
      <c r="I82" s="274"/>
      <c r="J82" s="274"/>
      <c r="K82" s="295">
        <v>24287.9</v>
      </c>
      <c r="L82" s="301"/>
      <c r="M82" s="271"/>
      <c r="N82" s="293"/>
      <c r="O82" s="294"/>
      <c r="P82" s="273">
        <v>35887.199999999997</v>
      </c>
      <c r="Q82" s="273"/>
      <c r="R82" s="274">
        <v>38713.9</v>
      </c>
      <c r="S82" s="273"/>
      <c r="T82" s="295">
        <v>41372.6</v>
      </c>
      <c r="U82" s="290"/>
      <c r="V82" s="275"/>
      <c r="W82" s="276"/>
      <c r="X82" s="286"/>
      <c r="Y82" s="290"/>
      <c r="Z82" s="275"/>
      <c r="AA82" s="276"/>
      <c r="AB82" s="286"/>
      <c r="AC82" s="290"/>
      <c r="AD82" s="275"/>
      <c r="AE82" s="276"/>
      <c r="AF82" s="286"/>
      <c r="AG82" s="248"/>
      <c r="AH82" s="248"/>
      <c r="AI82" s="248"/>
      <c r="AJ82" s="225">
        <f>E82*1.649*1.037-165.2</f>
        <v>35882.387043900002</v>
      </c>
      <c r="AK82" s="225">
        <f t="shared" si="29"/>
        <v>4.8129560999950627</v>
      </c>
      <c r="AL82" s="249"/>
      <c r="AM82" s="249"/>
      <c r="AN82" s="249"/>
    </row>
    <row r="83" spans="1:40" s="57" customFormat="1" ht="26.25" thickBot="1" x14ac:dyDescent="0.3">
      <c r="A83" s="270" t="s">
        <v>184</v>
      </c>
      <c r="B83" s="300"/>
      <c r="C83" s="296"/>
      <c r="D83" s="303"/>
      <c r="E83" s="297">
        <v>21080.3</v>
      </c>
      <c r="F83" s="297"/>
      <c r="G83" s="298"/>
      <c r="H83" s="297">
        <v>22733.3</v>
      </c>
      <c r="I83" s="298"/>
      <c r="J83" s="298"/>
      <c r="K83" s="299">
        <v>24287.9</v>
      </c>
      <c r="L83" s="301"/>
      <c r="M83" s="271"/>
      <c r="N83" s="293"/>
      <c r="O83" s="296"/>
      <c r="P83" s="297">
        <v>35882.400000000001</v>
      </c>
      <c r="Q83" s="297"/>
      <c r="R83" s="298">
        <v>38708.9</v>
      </c>
      <c r="S83" s="297"/>
      <c r="T83" s="299">
        <v>41364.400000000001</v>
      </c>
      <c r="U83" s="291"/>
      <c r="V83" s="292"/>
      <c r="W83" s="246">
        <f>P83-AJ83</f>
        <v>1.2956099999428261E-2</v>
      </c>
      <c r="X83" s="247">
        <f>W83/AJ83</f>
        <v>3.6107129616480729E-7</v>
      </c>
      <c r="Y83" s="291"/>
      <c r="Z83" s="292"/>
      <c r="AA83" s="246">
        <f>R83-(H83*1.649*1.037-165.2)</f>
        <v>-0.13853289999678964</v>
      </c>
      <c r="AB83" s="247">
        <f>AA83/(H83*1.629)</f>
        <v>-3.7408419372257637E-6</v>
      </c>
      <c r="AC83" s="291"/>
      <c r="AD83" s="292"/>
      <c r="AE83" s="246">
        <f>T83-(K83*1.649*1.037-165.2)</f>
        <v>-3.0247426999994786</v>
      </c>
      <c r="AF83" s="247">
        <f>AE83/K83</f>
        <v>-1.2453702049166368E-4</v>
      </c>
      <c r="AG83" s="248"/>
      <c r="AH83" s="248"/>
      <c r="AI83" s="248"/>
      <c r="AJ83" s="225">
        <f>E83*1.649*1.037-165.2</f>
        <v>35882.387043900002</v>
      </c>
      <c r="AK83" s="225">
        <f t="shared" ref="AK83" si="81">P83-AJ83</f>
        <v>1.2956099999428261E-2</v>
      </c>
      <c r="AL83" s="56"/>
      <c r="AM83" s="56"/>
      <c r="AN83" s="56"/>
    </row>
    <row r="84" spans="1:40" s="62" customFormat="1" x14ac:dyDescent="0.25">
      <c r="A84" s="38"/>
      <c r="B84" s="38"/>
      <c r="C84" s="143"/>
      <c r="D84" s="143"/>
      <c r="E84" s="143"/>
      <c r="F84" s="143"/>
      <c r="G84" s="143"/>
      <c r="H84" s="143"/>
      <c r="I84" s="88"/>
      <c r="J84" s="143"/>
      <c r="K84" s="143"/>
      <c r="L84" s="143"/>
      <c r="M84" s="143"/>
      <c r="N84" s="143"/>
      <c r="O84" s="143"/>
      <c r="P84" s="91"/>
      <c r="Q84" s="143"/>
      <c r="R84" s="92"/>
      <c r="S84" s="143"/>
      <c r="T84" s="92"/>
      <c r="U84" s="60"/>
      <c r="V84" s="55"/>
      <c r="W84" s="55"/>
      <c r="X84" s="55"/>
      <c r="Y84" s="60"/>
      <c r="Z84" s="55"/>
      <c r="AA84" s="55"/>
      <c r="AB84" s="55"/>
      <c r="AC84" s="55"/>
      <c r="AD84" s="55"/>
      <c r="AE84" s="55"/>
      <c r="AF84" s="55"/>
      <c r="AG84" s="60"/>
      <c r="AH84" s="60"/>
      <c r="AI84" s="60"/>
      <c r="AJ84" s="61"/>
      <c r="AK84" s="61"/>
      <c r="AL84" s="61"/>
      <c r="AM84" s="61"/>
      <c r="AN84" s="61"/>
    </row>
    <row r="85" spans="1:40" s="62" customFormat="1" x14ac:dyDescent="0.25">
      <c r="A85" s="38"/>
      <c r="B85" s="38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91"/>
      <c r="Q85" s="143"/>
      <c r="R85" s="92"/>
      <c r="S85" s="143"/>
      <c r="T85" s="92"/>
      <c r="U85" s="60"/>
      <c r="V85" s="55"/>
      <c r="W85" s="55"/>
      <c r="X85" s="55"/>
      <c r="Y85" s="60"/>
      <c r="Z85" s="55"/>
      <c r="AA85" s="55"/>
      <c r="AB85" s="55"/>
      <c r="AC85" s="55"/>
      <c r="AD85" s="55"/>
      <c r="AE85" s="55"/>
      <c r="AF85" s="55"/>
      <c r="AG85" s="60"/>
      <c r="AH85" s="60"/>
      <c r="AI85" s="60"/>
      <c r="AJ85" s="61"/>
      <c r="AK85" s="61"/>
      <c r="AL85" s="61"/>
      <c r="AM85" s="61"/>
      <c r="AN85" s="61"/>
    </row>
    <row r="86" spans="1:40" s="67" customFormat="1" x14ac:dyDescent="0.25">
      <c r="A86" s="63"/>
      <c r="B86" s="6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4"/>
      <c r="Q86" s="93"/>
      <c r="R86" s="95"/>
      <c r="S86" s="93"/>
      <c r="T86" s="9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66"/>
      <c r="AK86" s="66"/>
      <c r="AL86" s="66"/>
      <c r="AM86" s="66"/>
      <c r="AN86" s="66"/>
    </row>
    <row r="87" spans="1:40" s="67" customFormat="1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4"/>
      <c r="Q87" s="63"/>
      <c r="R87" s="65"/>
      <c r="S87" s="63"/>
      <c r="T87" s="6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66"/>
      <c r="AK87" s="66"/>
      <c r="AL87" s="66"/>
      <c r="AM87" s="66"/>
      <c r="AN87" s="66"/>
    </row>
    <row r="88" spans="1:40" s="62" customFormat="1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58"/>
      <c r="Q88" s="38"/>
      <c r="R88" s="59"/>
      <c r="S88" s="38"/>
      <c r="T88" s="59"/>
      <c r="U88" s="60"/>
      <c r="V88" s="55"/>
      <c r="W88" s="55"/>
      <c r="X88" s="55"/>
      <c r="Y88" s="60"/>
      <c r="Z88" s="55"/>
      <c r="AA88" s="55"/>
      <c r="AB88" s="55"/>
      <c r="AC88" s="55"/>
      <c r="AD88" s="55"/>
      <c r="AE88" s="55"/>
      <c r="AF88" s="55"/>
      <c r="AG88" s="60"/>
      <c r="AH88" s="60"/>
      <c r="AI88" s="60"/>
      <c r="AJ88" s="61"/>
      <c r="AK88" s="61"/>
      <c r="AL88" s="61"/>
      <c r="AM88" s="61"/>
      <c r="AN88" s="61"/>
    </row>
    <row r="89" spans="1:40" s="62" customFormat="1" x14ac:dyDescent="0.25">
      <c r="A89" s="38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38"/>
      <c r="M89" s="38"/>
      <c r="N89" s="38"/>
      <c r="O89" s="38"/>
      <c r="P89" s="58"/>
      <c r="Q89" s="38"/>
      <c r="R89" s="59"/>
      <c r="S89" s="38"/>
      <c r="T89" s="59"/>
      <c r="U89" s="60"/>
      <c r="V89" s="55"/>
      <c r="W89" s="55"/>
      <c r="X89" s="55"/>
      <c r="Y89" s="60"/>
      <c r="Z89" s="55"/>
      <c r="AA89" s="55"/>
      <c r="AB89" s="55"/>
      <c r="AC89" s="55"/>
      <c r="AD89" s="55"/>
      <c r="AE89" s="55"/>
      <c r="AF89" s="55"/>
      <c r="AG89" s="60"/>
      <c r="AH89" s="60"/>
      <c r="AI89" s="60"/>
      <c r="AJ89" s="61"/>
      <c r="AK89" s="61"/>
      <c r="AL89" s="61"/>
      <c r="AM89" s="61"/>
      <c r="AN89" s="61"/>
    </row>
    <row r="90" spans="1:40" s="177" customFormat="1" x14ac:dyDescent="0.25">
      <c r="A90" s="90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0"/>
      <c r="Q90" s="24"/>
      <c r="R90" s="241"/>
      <c r="S90" s="24"/>
      <c r="T90" s="241"/>
      <c r="U90" s="54"/>
      <c r="V90" s="55"/>
      <c r="W90" s="55"/>
      <c r="X90" s="55"/>
      <c r="Y90" s="54"/>
      <c r="Z90" s="55"/>
      <c r="AA90" s="55"/>
      <c r="AB90" s="55"/>
      <c r="AC90" s="55"/>
      <c r="AD90" s="55"/>
      <c r="AE90" s="55"/>
      <c r="AF90" s="55"/>
      <c r="AG90" s="54"/>
      <c r="AH90" s="54"/>
      <c r="AI90" s="54"/>
      <c r="AJ90" s="56"/>
      <c r="AK90" s="56"/>
      <c r="AL90" s="56"/>
      <c r="AM90" s="56"/>
      <c r="AN90" s="56"/>
    </row>
    <row r="91" spans="1:40" s="177" customFormat="1" x14ac:dyDescent="0.25">
      <c r="A91" s="79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0"/>
      <c r="Q91" s="24"/>
      <c r="R91" s="241"/>
      <c r="S91" s="24"/>
      <c r="T91" s="241"/>
      <c r="U91" s="54"/>
      <c r="V91" s="55"/>
      <c r="W91" s="55"/>
      <c r="X91" s="55"/>
      <c r="Y91" s="54"/>
      <c r="Z91" s="55"/>
      <c r="AA91" s="55"/>
      <c r="AB91" s="55"/>
      <c r="AC91" s="55"/>
      <c r="AD91" s="55"/>
      <c r="AE91" s="55"/>
      <c r="AF91" s="55"/>
      <c r="AG91" s="54"/>
      <c r="AH91" s="54"/>
      <c r="AI91" s="54"/>
      <c r="AJ91" s="56"/>
      <c r="AK91" s="56"/>
      <c r="AL91" s="56"/>
      <c r="AM91" s="56"/>
      <c r="AN91" s="56"/>
    </row>
    <row r="92" spans="1:40" s="177" customFormat="1" x14ac:dyDescent="0.25">
      <c r="A92" s="24"/>
      <c r="B92" s="24"/>
      <c r="C92" s="24"/>
      <c r="D92" s="59"/>
      <c r="E92" s="38"/>
      <c r="F92" s="24"/>
      <c r="G92" s="241"/>
      <c r="H92" s="24"/>
      <c r="I92" s="24"/>
      <c r="J92" s="241"/>
      <c r="K92" s="24"/>
      <c r="L92" s="24"/>
      <c r="M92" s="24"/>
      <c r="N92" s="24"/>
      <c r="O92" s="24"/>
      <c r="P92" s="58"/>
      <c r="Q92" s="24"/>
      <c r="R92" s="241"/>
      <c r="S92" s="24"/>
      <c r="T92" s="241"/>
      <c r="U92" s="54"/>
      <c r="V92" s="55"/>
      <c r="W92" s="55"/>
      <c r="X92" s="55"/>
      <c r="Y92" s="54"/>
      <c r="Z92" s="55"/>
      <c r="AA92" s="55"/>
      <c r="AB92" s="55"/>
      <c r="AC92" s="55"/>
      <c r="AD92" s="55"/>
      <c r="AE92" s="55"/>
      <c r="AF92" s="55"/>
      <c r="AG92" s="54"/>
      <c r="AH92" s="54"/>
      <c r="AI92" s="54"/>
      <c r="AJ92" s="56"/>
      <c r="AK92" s="56"/>
      <c r="AL92" s="56"/>
      <c r="AM92" s="56"/>
      <c r="AN92" s="56"/>
    </row>
    <row r="93" spans="1:40" s="177" customFormat="1" x14ac:dyDescent="0.25">
      <c r="A93" s="24"/>
      <c r="B93" s="24"/>
      <c r="C93" s="24"/>
      <c r="D93" s="59"/>
      <c r="E93" s="38"/>
      <c r="F93" s="24"/>
      <c r="G93" s="241"/>
      <c r="H93" s="24"/>
      <c r="I93" s="24"/>
      <c r="J93" s="241"/>
      <c r="K93" s="24"/>
      <c r="L93" s="24"/>
      <c r="M93" s="24"/>
      <c r="N93" s="24"/>
      <c r="O93" s="24"/>
      <c r="P93" s="58"/>
      <c r="Q93" s="24"/>
      <c r="R93" s="241"/>
      <c r="S93" s="24"/>
      <c r="T93" s="241"/>
      <c r="U93" s="54"/>
      <c r="V93" s="55"/>
      <c r="W93" s="55"/>
      <c r="X93" s="55"/>
      <c r="Y93" s="54"/>
      <c r="Z93" s="55"/>
      <c r="AA93" s="55"/>
      <c r="AB93" s="55"/>
      <c r="AC93" s="55"/>
      <c r="AD93" s="55"/>
      <c r="AE93" s="55"/>
      <c r="AF93" s="55"/>
      <c r="AG93" s="54"/>
      <c r="AH93" s="54"/>
      <c r="AI93" s="54"/>
      <c r="AJ93" s="56"/>
      <c r="AK93" s="56"/>
      <c r="AL93" s="56"/>
      <c r="AM93" s="56"/>
      <c r="AN93" s="56"/>
    </row>
    <row r="94" spans="1:40" s="177" customFormat="1" x14ac:dyDescent="0.25">
      <c r="A94" s="24"/>
      <c r="B94" s="24"/>
      <c r="C94" s="24"/>
      <c r="D94" s="59"/>
      <c r="E94" s="38"/>
      <c r="F94" s="24"/>
      <c r="G94" s="241"/>
      <c r="H94" s="24"/>
      <c r="I94" s="24"/>
      <c r="J94" s="241"/>
      <c r="K94" s="24"/>
      <c r="L94" s="24"/>
      <c r="M94" s="24"/>
      <c r="N94" s="24"/>
      <c r="O94" s="24"/>
      <c r="P94" s="58"/>
      <c r="Q94" s="24"/>
      <c r="R94" s="241"/>
      <c r="S94" s="24"/>
      <c r="T94" s="241"/>
      <c r="U94" s="54"/>
      <c r="V94" s="55"/>
      <c r="W94" s="55"/>
      <c r="X94" s="55"/>
      <c r="Y94" s="54"/>
      <c r="Z94" s="55"/>
      <c r="AA94" s="55"/>
      <c r="AB94" s="55"/>
      <c r="AC94" s="55"/>
      <c r="AD94" s="55"/>
      <c r="AE94" s="55"/>
      <c r="AF94" s="55"/>
      <c r="AG94" s="54"/>
      <c r="AH94" s="54"/>
      <c r="AI94" s="54"/>
      <c r="AJ94" s="56"/>
      <c r="AK94" s="56"/>
      <c r="AL94" s="56"/>
      <c r="AM94" s="56"/>
      <c r="AN94" s="56"/>
    </row>
    <row r="95" spans="1:40" s="177" customFormat="1" x14ac:dyDescent="0.25">
      <c r="A95" s="24"/>
      <c r="B95" s="24"/>
      <c r="C95" s="24"/>
      <c r="D95" s="59"/>
      <c r="E95" s="38"/>
      <c r="F95" s="24"/>
      <c r="G95" s="241"/>
      <c r="H95" s="24"/>
      <c r="I95" s="24"/>
      <c r="J95" s="241"/>
      <c r="K95" s="24"/>
      <c r="L95" s="24"/>
      <c r="M95" s="24"/>
      <c r="N95" s="24"/>
      <c r="O95" s="24"/>
      <c r="P95" s="58"/>
      <c r="Q95" s="24"/>
      <c r="R95" s="241"/>
      <c r="S95" s="24"/>
      <c r="T95" s="241"/>
      <c r="U95" s="54"/>
      <c r="V95" s="55"/>
      <c r="W95" s="55"/>
      <c r="X95" s="55"/>
      <c r="Y95" s="54"/>
      <c r="Z95" s="55"/>
      <c r="AA95" s="55"/>
      <c r="AB95" s="55"/>
      <c r="AC95" s="55"/>
      <c r="AD95" s="55"/>
      <c r="AE95" s="55"/>
      <c r="AF95" s="55"/>
      <c r="AG95" s="54"/>
      <c r="AH95" s="54"/>
      <c r="AI95" s="54"/>
      <c r="AJ95" s="56"/>
      <c r="AK95" s="56"/>
      <c r="AL95" s="56"/>
      <c r="AM95" s="56"/>
      <c r="AN95" s="56"/>
    </row>
    <row r="96" spans="1:40" s="177" customFormat="1" x14ac:dyDescent="0.25">
      <c r="A96" s="24"/>
      <c r="B96" s="24"/>
      <c r="C96" s="24"/>
      <c r="D96" s="59"/>
      <c r="E96" s="38"/>
      <c r="F96" s="24"/>
      <c r="G96" s="241"/>
      <c r="H96" s="24"/>
      <c r="I96" s="24"/>
      <c r="J96" s="241"/>
      <c r="K96" s="24"/>
      <c r="L96" s="24"/>
      <c r="M96" s="24"/>
      <c r="N96" s="24"/>
      <c r="O96" s="24"/>
      <c r="P96" s="58"/>
      <c r="Q96" s="24"/>
      <c r="R96" s="241"/>
      <c r="S96" s="24"/>
      <c r="T96" s="241"/>
      <c r="U96" s="54"/>
      <c r="V96" s="55"/>
      <c r="W96" s="55"/>
      <c r="X96" s="55"/>
      <c r="Y96" s="54"/>
      <c r="Z96" s="55"/>
      <c r="AA96" s="55"/>
      <c r="AB96" s="55"/>
      <c r="AC96" s="55"/>
      <c r="AD96" s="55"/>
      <c r="AE96" s="55"/>
      <c r="AF96" s="55"/>
      <c r="AG96" s="54"/>
      <c r="AH96" s="54"/>
      <c r="AI96" s="54"/>
      <c r="AJ96" s="56"/>
      <c r="AK96" s="56"/>
      <c r="AL96" s="56"/>
      <c r="AM96" s="56"/>
      <c r="AN96" s="56"/>
    </row>
    <row r="97" spans="1:40" s="177" customFormat="1" x14ac:dyDescent="0.25">
      <c r="A97" s="24"/>
      <c r="B97" s="24"/>
      <c r="C97" s="24"/>
      <c r="D97" s="59"/>
      <c r="E97" s="38"/>
      <c r="F97" s="24"/>
      <c r="G97" s="241"/>
      <c r="H97" s="24"/>
      <c r="I97" s="24"/>
      <c r="J97" s="241"/>
      <c r="K97" s="24"/>
      <c r="L97" s="24"/>
      <c r="M97" s="24"/>
      <c r="N97" s="24"/>
      <c r="O97" s="24"/>
      <c r="P97" s="58"/>
      <c r="Q97" s="24"/>
      <c r="R97" s="241"/>
      <c r="S97" s="24"/>
      <c r="T97" s="241"/>
      <c r="U97" s="54"/>
      <c r="V97" s="55"/>
      <c r="W97" s="55"/>
      <c r="X97" s="55"/>
      <c r="Y97" s="54"/>
      <c r="Z97" s="55"/>
      <c r="AA97" s="55"/>
      <c r="AB97" s="55"/>
      <c r="AC97" s="55"/>
      <c r="AD97" s="55"/>
      <c r="AE97" s="55"/>
      <c r="AF97" s="55"/>
      <c r="AG97" s="54"/>
      <c r="AH97" s="54"/>
      <c r="AI97" s="54"/>
      <c r="AJ97" s="56"/>
      <c r="AK97" s="56"/>
      <c r="AL97" s="56"/>
      <c r="AM97" s="56"/>
      <c r="AN97" s="56"/>
    </row>
    <row r="98" spans="1:40" s="177" customFormat="1" x14ac:dyDescent="0.25">
      <c r="A98" s="24"/>
      <c r="B98" s="24"/>
      <c r="C98" s="24"/>
      <c r="D98" s="59"/>
      <c r="E98" s="38"/>
      <c r="F98" s="24"/>
      <c r="G98" s="241"/>
      <c r="H98" s="24"/>
      <c r="I98" s="24"/>
      <c r="J98" s="241"/>
      <c r="K98" s="24"/>
      <c r="L98" s="24"/>
      <c r="M98" s="24"/>
      <c r="N98" s="24"/>
      <c r="O98" s="24"/>
      <c r="P98" s="58"/>
      <c r="Q98" s="24"/>
      <c r="R98" s="241"/>
      <c r="S98" s="24"/>
      <c r="T98" s="241"/>
      <c r="U98" s="54"/>
      <c r="V98" s="55"/>
      <c r="W98" s="55"/>
      <c r="X98" s="55"/>
      <c r="Y98" s="54"/>
      <c r="Z98" s="55"/>
      <c r="AA98" s="55"/>
      <c r="AB98" s="55"/>
      <c r="AC98" s="55"/>
      <c r="AD98" s="55"/>
      <c r="AE98" s="55"/>
      <c r="AF98" s="55"/>
      <c r="AG98" s="54"/>
      <c r="AH98" s="54"/>
      <c r="AI98" s="54"/>
      <c r="AJ98" s="56"/>
      <c r="AK98" s="56"/>
      <c r="AL98" s="56"/>
      <c r="AM98" s="56"/>
      <c r="AN98" s="56"/>
    </row>
    <row r="99" spans="1:40" s="177" customFormat="1" x14ac:dyDescent="0.25">
      <c r="A99" s="24"/>
      <c r="B99" s="24"/>
      <c r="C99" s="24"/>
      <c r="D99" s="59"/>
      <c r="E99" s="38"/>
      <c r="F99" s="24"/>
      <c r="G99" s="241"/>
      <c r="H99" s="24"/>
      <c r="I99" s="24"/>
      <c r="J99" s="241"/>
      <c r="K99" s="24"/>
      <c r="L99" s="24"/>
      <c r="M99" s="24"/>
      <c r="N99" s="24"/>
      <c r="O99" s="24"/>
      <c r="P99" s="58"/>
      <c r="Q99" s="24"/>
      <c r="R99" s="241"/>
      <c r="S99" s="24"/>
      <c r="T99" s="241"/>
      <c r="U99" s="54"/>
      <c r="V99" s="55"/>
      <c r="W99" s="55"/>
      <c r="X99" s="55"/>
      <c r="Y99" s="54"/>
      <c r="Z99" s="55"/>
      <c r="AA99" s="55"/>
      <c r="AB99" s="55"/>
      <c r="AC99" s="55"/>
      <c r="AD99" s="55"/>
      <c r="AE99" s="55"/>
      <c r="AF99" s="55"/>
      <c r="AG99" s="54"/>
      <c r="AH99" s="54"/>
      <c r="AI99" s="54"/>
      <c r="AJ99" s="56"/>
      <c r="AK99" s="56"/>
      <c r="AL99" s="56"/>
      <c r="AM99" s="56"/>
      <c r="AN99" s="56"/>
    </row>
    <row r="100" spans="1:40" s="177" customFormat="1" x14ac:dyDescent="0.25">
      <c r="A100" s="24"/>
      <c r="B100" s="24"/>
      <c r="C100" s="24"/>
      <c r="D100" s="59"/>
      <c r="E100" s="38"/>
      <c r="F100" s="24"/>
      <c r="G100" s="241"/>
      <c r="H100" s="24"/>
      <c r="I100" s="24"/>
      <c r="J100" s="241"/>
      <c r="K100" s="24"/>
      <c r="L100" s="24"/>
      <c r="M100" s="24"/>
      <c r="N100" s="24"/>
      <c r="O100" s="24"/>
      <c r="P100" s="58"/>
      <c r="Q100" s="24"/>
      <c r="R100" s="241"/>
      <c r="S100" s="24"/>
      <c r="T100" s="241"/>
      <c r="U100" s="54"/>
      <c r="V100" s="55"/>
      <c r="W100" s="55"/>
      <c r="X100" s="55"/>
      <c r="Y100" s="54"/>
      <c r="Z100" s="55"/>
      <c r="AA100" s="55"/>
      <c r="AB100" s="55"/>
      <c r="AC100" s="55"/>
      <c r="AD100" s="55"/>
      <c r="AE100" s="55"/>
      <c r="AF100" s="55"/>
      <c r="AG100" s="54"/>
      <c r="AH100" s="54"/>
      <c r="AI100" s="54"/>
      <c r="AJ100" s="56"/>
      <c r="AK100" s="56"/>
      <c r="AL100" s="56"/>
      <c r="AM100" s="56"/>
      <c r="AN100" s="56"/>
    </row>
    <row r="101" spans="1:40" s="177" customFormat="1" x14ac:dyDescent="0.25">
      <c r="A101" s="24"/>
      <c r="B101" s="24"/>
      <c r="C101" s="24"/>
      <c r="D101" s="59"/>
      <c r="E101" s="38"/>
      <c r="F101" s="24"/>
      <c r="G101" s="241"/>
      <c r="H101" s="24"/>
      <c r="I101" s="24"/>
      <c r="J101" s="241"/>
      <c r="K101" s="24"/>
      <c r="L101" s="24"/>
      <c r="M101" s="24"/>
      <c r="N101" s="24"/>
      <c r="O101" s="24"/>
      <c r="P101" s="58"/>
      <c r="Q101" s="24"/>
      <c r="R101" s="241"/>
      <c r="S101" s="24"/>
      <c r="T101" s="241"/>
      <c r="U101" s="54"/>
      <c r="V101" s="55"/>
      <c r="W101" s="55"/>
      <c r="X101" s="55"/>
      <c r="Y101" s="54"/>
      <c r="Z101" s="55"/>
      <c r="AA101" s="55"/>
      <c r="AB101" s="55"/>
      <c r="AC101" s="55"/>
      <c r="AD101" s="55"/>
      <c r="AE101" s="55"/>
      <c r="AF101" s="55"/>
      <c r="AG101" s="54"/>
      <c r="AH101" s="54"/>
      <c r="AI101" s="54"/>
      <c r="AJ101" s="56"/>
      <c r="AK101" s="56"/>
      <c r="AL101" s="56"/>
      <c r="AM101" s="56"/>
      <c r="AN101" s="56"/>
    </row>
    <row r="102" spans="1:40" s="177" customFormat="1" x14ac:dyDescent="0.25">
      <c r="A102" s="24"/>
      <c r="B102" s="24"/>
      <c r="C102" s="24"/>
      <c r="D102" s="59"/>
      <c r="E102" s="38"/>
      <c r="F102" s="24"/>
      <c r="G102" s="241"/>
      <c r="H102" s="24"/>
      <c r="I102" s="24"/>
      <c r="J102" s="241"/>
      <c r="K102" s="24"/>
      <c r="L102" s="24"/>
      <c r="M102" s="24"/>
      <c r="N102" s="24"/>
      <c r="O102" s="24"/>
      <c r="P102" s="58"/>
      <c r="Q102" s="24"/>
      <c r="R102" s="241"/>
      <c r="S102" s="24"/>
      <c r="T102" s="241"/>
      <c r="U102" s="54"/>
      <c r="V102" s="55"/>
      <c r="W102" s="55"/>
      <c r="X102" s="55"/>
      <c r="Y102" s="54"/>
      <c r="Z102" s="55"/>
      <c r="AA102" s="55"/>
      <c r="AB102" s="55"/>
      <c r="AC102" s="55"/>
      <c r="AD102" s="55"/>
      <c r="AE102" s="55"/>
      <c r="AF102" s="55"/>
      <c r="AG102" s="54"/>
      <c r="AH102" s="54"/>
      <c r="AI102" s="54"/>
      <c r="AJ102" s="56"/>
      <c r="AK102" s="56"/>
      <c r="AL102" s="56"/>
      <c r="AM102" s="56"/>
      <c r="AN102" s="56"/>
    </row>
    <row r="103" spans="1:40" s="177" customFormat="1" x14ac:dyDescent="0.25">
      <c r="A103" s="24"/>
      <c r="B103" s="24"/>
      <c r="C103" s="24"/>
      <c r="D103" s="59"/>
      <c r="E103" s="38"/>
      <c r="F103" s="24"/>
      <c r="G103" s="241"/>
      <c r="H103" s="24"/>
      <c r="I103" s="24"/>
      <c r="J103" s="241"/>
      <c r="K103" s="24"/>
      <c r="L103" s="24"/>
      <c r="M103" s="24"/>
      <c r="N103" s="24"/>
      <c r="O103" s="24"/>
      <c r="P103" s="58"/>
      <c r="Q103" s="24"/>
      <c r="R103" s="241"/>
      <c r="S103" s="24"/>
      <c r="T103" s="241"/>
      <c r="U103" s="54"/>
      <c r="V103" s="55"/>
      <c r="W103" s="55"/>
      <c r="X103" s="55"/>
      <c r="Y103" s="54"/>
      <c r="Z103" s="55"/>
      <c r="AA103" s="55"/>
      <c r="AB103" s="55"/>
      <c r="AC103" s="55"/>
      <c r="AD103" s="55"/>
      <c r="AE103" s="55"/>
      <c r="AF103" s="55"/>
      <c r="AG103" s="54"/>
      <c r="AH103" s="54"/>
      <c r="AI103" s="54"/>
      <c r="AJ103" s="56"/>
      <c r="AK103" s="56"/>
      <c r="AL103" s="56"/>
      <c r="AM103" s="56"/>
      <c r="AN103" s="56"/>
    </row>
    <row r="104" spans="1:40" s="177" customFormat="1" x14ac:dyDescent="0.25">
      <c r="A104" s="24"/>
      <c r="B104" s="24"/>
      <c r="C104" s="24"/>
      <c r="D104" s="59"/>
      <c r="E104" s="38"/>
      <c r="F104" s="24"/>
      <c r="G104" s="241"/>
      <c r="H104" s="24"/>
      <c r="I104" s="24"/>
      <c r="J104" s="241"/>
      <c r="K104" s="24"/>
      <c r="L104" s="24"/>
      <c r="M104" s="24"/>
      <c r="N104" s="24"/>
      <c r="O104" s="24"/>
      <c r="P104" s="58"/>
      <c r="Q104" s="24"/>
      <c r="R104" s="241"/>
      <c r="S104" s="24"/>
      <c r="T104" s="241"/>
      <c r="U104" s="54"/>
      <c r="V104" s="55"/>
      <c r="W104" s="55"/>
      <c r="X104" s="55"/>
      <c r="Y104" s="54"/>
      <c r="Z104" s="55"/>
      <c r="AA104" s="55"/>
      <c r="AB104" s="55"/>
      <c r="AC104" s="55"/>
      <c r="AD104" s="55"/>
      <c r="AE104" s="55"/>
      <c r="AF104" s="55"/>
      <c r="AG104" s="54"/>
      <c r="AH104" s="54"/>
      <c r="AI104" s="54"/>
      <c r="AJ104" s="56"/>
      <c r="AK104" s="56"/>
      <c r="AL104" s="56"/>
      <c r="AM104" s="56"/>
      <c r="AN104" s="56"/>
    </row>
    <row r="105" spans="1:40" s="177" customFormat="1" x14ac:dyDescent="0.25">
      <c r="A105" s="24"/>
      <c r="B105" s="24"/>
      <c r="C105" s="24"/>
      <c r="D105" s="59"/>
      <c r="E105" s="38"/>
      <c r="F105" s="24"/>
      <c r="G105" s="241"/>
      <c r="H105" s="24"/>
      <c r="I105" s="24"/>
      <c r="J105" s="241"/>
      <c r="K105" s="24"/>
      <c r="L105" s="24"/>
      <c r="M105" s="24"/>
      <c r="N105" s="24"/>
      <c r="O105" s="24"/>
      <c r="P105" s="58"/>
      <c r="Q105" s="24"/>
      <c r="R105" s="241"/>
      <c r="S105" s="24"/>
      <c r="T105" s="241"/>
      <c r="U105" s="54"/>
      <c r="V105" s="55"/>
      <c r="W105" s="55"/>
      <c r="X105" s="55"/>
      <c r="Y105" s="54"/>
      <c r="Z105" s="55"/>
      <c r="AA105" s="55"/>
      <c r="AB105" s="55"/>
      <c r="AC105" s="55"/>
      <c r="AD105" s="55"/>
      <c r="AE105" s="55"/>
      <c r="AF105" s="55"/>
      <c r="AG105" s="54"/>
      <c r="AH105" s="54"/>
      <c r="AI105" s="54"/>
      <c r="AJ105" s="56"/>
      <c r="AK105" s="56"/>
      <c r="AL105" s="56"/>
      <c r="AM105" s="56"/>
      <c r="AN105" s="56"/>
    </row>
    <row r="106" spans="1:40" s="177" customFormat="1" x14ac:dyDescent="0.25">
      <c r="A106" s="24"/>
      <c r="B106" s="24"/>
      <c r="C106" s="24"/>
      <c r="D106" s="59"/>
      <c r="E106" s="38"/>
      <c r="F106" s="24"/>
      <c r="G106" s="241"/>
      <c r="H106" s="24"/>
      <c r="I106" s="24"/>
      <c r="J106" s="241"/>
      <c r="K106" s="24"/>
      <c r="L106" s="24"/>
      <c r="M106" s="24"/>
      <c r="N106" s="24"/>
      <c r="O106" s="24"/>
      <c r="P106" s="58"/>
      <c r="Q106" s="24"/>
      <c r="R106" s="241"/>
      <c r="S106" s="24"/>
      <c r="T106" s="241"/>
      <c r="U106" s="54"/>
      <c r="V106" s="55"/>
      <c r="W106" s="55"/>
      <c r="X106" s="55"/>
      <c r="Y106" s="54"/>
      <c r="Z106" s="55"/>
      <c r="AA106" s="55"/>
      <c r="AB106" s="55"/>
      <c r="AC106" s="55"/>
      <c r="AD106" s="55"/>
      <c r="AE106" s="55"/>
      <c r="AF106" s="55"/>
      <c r="AG106" s="54"/>
      <c r="AH106" s="54"/>
      <c r="AI106" s="54"/>
      <c r="AJ106" s="56"/>
      <c r="AK106" s="56"/>
      <c r="AL106" s="56"/>
      <c r="AM106" s="56"/>
      <c r="AN106" s="56"/>
    </row>
    <row r="107" spans="1:40" s="177" customFormat="1" x14ac:dyDescent="0.25">
      <c r="A107" s="24"/>
      <c r="B107" s="24"/>
      <c r="C107" s="24"/>
      <c r="D107" s="59"/>
      <c r="E107" s="38"/>
      <c r="F107" s="24"/>
      <c r="G107" s="241"/>
      <c r="H107" s="24"/>
      <c r="I107" s="24"/>
      <c r="J107" s="241"/>
      <c r="K107" s="24"/>
      <c r="L107" s="24"/>
      <c r="M107" s="24"/>
      <c r="N107" s="24"/>
      <c r="O107" s="24"/>
      <c r="P107" s="58"/>
      <c r="Q107" s="24"/>
      <c r="R107" s="241"/>
      <c r="S107" s="24"/>
      <c r="T107" s="241"/>
      <c r="U107" s="54"/>
      <c r="V107" s="55"/>
      <c r="W107" s="55"/>
      <c r="X107" s="55"/>
      <c r="Y107" s="54"/>
      <c r="Z107" s="55"/>
      <c r="AA107" s="55"/>
      <c r="AB107" s="55"/>
      <c r="AC107" s="55"/>
      <c r="AD107" s="55"/>
      <c r="AE107" s="55"/>
      <c r="AF107" s="55"/>
      <c r="AG107" s="54"/>
      <c r="AH107" s="54"/>
      <c r="AI107" s="54"/>
      <c r="AJ107" s="56"/>
      <c r="AK107" s="56"/>
      <c r="AL107" s="56"/>
      <c r="AM107" s="56"/>
      <c r="AN107" s="56"/>
    </row>
    <row r="108" spans="1:40" s="177" customFormat="1" x14ac:dyDescent="0.25">
      <c r="A108" s="24"/>
      <c r="B108" s="24"/>
      <c r="C108" s="24"/>
      <c r="D108" s="59"/>
      <c r="E108" s="38"/>
      <c r="F108" s="24"/>
      <c r="G108" s="241"/>
      <c r="H108" s="24"/>
      <c r="I108" s="24"/>
      <c r="J108" s="241"/>
      <c r="K108" s="24"/>
      <c r="L108" s="24"/>
      <c r="M108" s="24"/>
      <c r="N108" s="24"/>
      <c r="O108" s="24"/>
      <c r="P108" s="58"/>
      <c r="Q108" s="24"/>
      <c r="R108" s="241"/>
      <c r="S108" s="24"/>
      <c r="T108" s="241"/>
      <c r="U108" s="54"/>
      <c r="V108" s="55"/>
      <c r="W108" s="55"/>
      <c r="X108" s="55"/>
      <c r="Y108" s="54"/>
      <c r="Z108" s="55"/>
      <c r="AA108" s="55"/>
      <c r="AB108" s="55"/>
      <c r="AC108" s="55"/>
      <c r="AD108" s="55"/>
      <c r="AE108" s="55"/>
      <c r="AF108" s="55"/>
      <c r="AG108" s="54"/>
      <c r="AH108" s="54"/>
      <c r="AI108" s="54"/>
      <c r="AJ108" s="56"/>
      <c r="AK108" s="56"/>
      <c r="AL108" s="56"/>
      <c r="AM108" s="56"/>
      <c r="AN108" s="56"/>
    </row>
    <row r="109" spans="1:40" s="177" customFormat="1" x14ac:dyDescent="0.25">
      <c r="A109" s="24"/>
      <c r="B109" s="24"/>
      <c r="C109" s="24"/>
      <c r="D109" s="59"/>
      <c r="E109" s="38"/>
      <c r="F109" s="24"/>
      <c r="G109" s="241"/>
      <c r="H109" s="24"/>
      <c r="I109" s="24"/>
      <c r="J109" s="241"/>
      <c r="K109" s="24"/>
      <c r="L109" s="24"/>
      <c r="M109" s="24"/>
      <c r="N109" s="24"/>
      <c r="O109" s="24"/>
      <c r="P109" s="58"/>
      <c r="Q109" s="24"/>
      <c r="R109" s="241"/>
      <c r="S109" s="24"/>
      <c r="T109" s="241"/>
      <c r="U109" s="54"/>
      <c r="V109" s="55"/>
      <c r="W109" s="55"/>
      <c r="X109" s="55"/>
      <c r="Y109" s="54"/>
      <c r="Z109" s="55"/>
      <c r="AA109" s="55"/>
      <c r="AB109" s="55"/>
      <c r="AC109" s="55"/>
      <c r="AD109" s="55"/>
      <c r="AE109" s="55"/>
      <c r="AF109" s="55"/>
      <c r="AG109" s="54"/>
      <c r="AH109" s="54"/>
      <c r="AI109" s="54"/>
      <c r="AJ109" s="56"/>
      <c r="AK109" s="56"/>
      <c r="AL109" s="56"/>
      <c r="AM109" s="56"/>
      <c r="AN109" s="56"/>
    </row>
    <row r="110" spans="1:40" s="177" customFormat="1" x14ac:dyDescent="0.25">
      <c r="A110" s="24"/>
      <c r="B110" s="24"/>
      <c r="C110" s="24"/>
      <c r="D110" s="59"/>
      <c r="E110" s="38"/>
      <c r="F110" s="24"/>
      <c r="G110" s="241"/>
      <c r="H110" s="24"/>
      <c r="I110" s="24"/>
      <c r="J110" s="241"/>
      <c r="K110" s="24"/>
      <c r="L110" s="24"/>
      <c r="M110" s="24"/>
      <c r="N110" s="24"/>
      <c r="O110" s="24"/>
      <c r="P110" s="58"/>
      <c r="Q110" s="24"/>
      <c r="R110" s="241"/>
      <c r="S110" s="24"/>
      <c r="T110" s="241"/>
      <c r="U110" s="54"/>
      <c r="V110" s="55"/>
      <c r="W110" s="55"/>
      <c r="X110" s="55"/>
      <c r="Y110" s="54"/>
      <c r="Z110" s="55"/>
      <c r="AA110" s="55"/>
      <c r="AB110" s="55"/>
      <c r="AC110" s="55"/>
      <c r="AD110" s="55"/>
      <c r="AE110" s="55"/>
      <c r="AF110" s="55"/>
      <c r="AG110" s="54"/>
      <c r="AH110" s="54"/>
      <c r="AI110" s="54"/>
      <c r="AJ110" s="56"/>
      <c r="AK110" s="56"/>
      <c r="AL110" s="56"/>
      <c r="AM110" s="56"/>
      <c r="AN110" s="56"/>
    </row>
    <row r="111" spans="1:40" s="177" customFormat="1" x14ac:dyDescent="0.25">
      <c r="A111" s="24"/>
      <c r="B111" s="24"/>
      <c r="C111" s="24"/>
      <c r="D111" s="59"/>
      <c r="E111" s="38"/>
      <c r="F111" s="24"/>
      <c r="G111" s="241"/>
      <c r="H111" s="24"/>
      <c r="I111" s="24"/>
      <c r="J111" s="241"/>
      <c r="K111" s="24"/>
      <c r="L111" s="24"/>
      <c r="M111" s="24"/>
      <c r="N111" s="24"/>
      <c r="O111" s="24"/>
      <c r="P111" s="58"/>
      <c r="Q111" s="24"/>
      <c r="R111" s="241"/>
      <c r="S111" s="24"/>
      <c r="T111" s="241"/>
      <c r="U111" s="54"/>
      <c r="V111" s="55"/>
      <c r="W111" s="55"/>
      <c r="X111" s="55"/>
      <c r="Y111" s="54"/>
      <c r="Z111" s="55"/>
      <c r="AA111" s="55"/>
      <c r="AB111" s="55"/>
      <c r="AC111" s="55"/>
      <c r="AD111" s="55"/>
      <c r="AE111" s="55"/>
      <c r="AF111" s="55"/>
      <c r="AG111" s="54"/>
      <c r="AH111" s="54"/>
      <c r="AI111" s="54"/>
      <c r="AJ111" s="56"/>
      <c r="AK111" s="56"/>
      <c r="AL111" s="56"/>
      <c r="AM111" s="56"/>
      <c r="AN111" s="56"/>
    </row>
    <row r="112" spans="1:40" s="177" customFormat="1" x14ac:dyDescent="0.25">
      <c r="A112" s="24"/>
      <c r="B112" s="24"/>
      <c r="C112" s="24"/>
      <c r="D112" s="59"/>
      <c r="E112" s="38"/>
      <c r="F112" s="24"/>
      <c r="G112" s="241"/>
      <c r="H112" s="24"/>
      <c r="I112" s="24"/>
      <c r="J112" s="241"/>
      <c r="K112" s="24"/>
      <c r="L112" s="24"/>
      <c r="M112" s="24"/>
      <c r="N112" s="24"/>
      <c r="O112" s="24"/>
      <c r="P112" s="58"/>
      <c r="Q112" s="24"/>
      <c r="R112" s="241"/>
      <c r="S112" s="24"/>
      <c r="T112" s="241"/>
      <c r="U112" s="54"/>
      <c r="V112" s="55"/>
      <c r="W112" s="55"/>
      <c r="X112" s="55"/>
      <c r="Y112" s="54"/>
      <c r="Z112" s="55"/>
      <c r="AA112" s="55"/>
      <c r="AB112" s="55"/>
      <c r="AC112" s="55"/>
      <c r="AD112" s="55"/>
      <c r="AE112" s="55"/>
      <c r="AF112" s="55"/>
      <c r="AG112" s="54"/>
      <c r="AH112" s="54"/>
      <c r="AI112" s="54"/>
      <c r="AJ112" s="56"/>
      <c r="AK112" s="56"/>
      <c r="AL112" s="56"/>
      <c r="AM112" s="56"/>
      <c r="AN112" s="56"/>
    </row>
    <row r="113" spans="1:40" s="177" customFormat="1" x14ac:dyDescent="0.25">
      <c r="A113" s="24"/>
      <c r="B113" s="24"/>
      <c r="C113" s="24"/>
      <c r="D113" s="59"/>
      <c r="E113" s="38"/>
      <c r="F113" s="24"/>
      <c r="G113" s="241"/>
      <c r="H113" s="24"/>
      <c r="I113" s="24"/>
      <c r="J113" s="241"/>
      <c r="K113" s="24"/>
      <c r="L113" s="24"/>
      <c r="M113" s="24"/>
      <c r="N113" s="24"/>
      <c r="O113" s="24"/>
      <c r="P113" s="58"/>
      <c r="Q113" s="24"/>
      <c r="R113" s="241"/>
      <c r="S113" s="24"/>
      <c r="T113" s="241"/>
      <c r="U113" s="54"/>
      <c r="V113" s="55"/>
      <c r="W113" s="55"/>
      <c r="X113" s="55"/>
      <c r="Y113" s="54"/>
      <c r="Z113" s="55"/>
      <c r="AA113" s="55"/>
      <c r="AB113" s="55"/>
      <c r="AC113" s="55"/>
      <c r="AD113" s="55"/>
      <c r="AE113" s="55"/>
      <c r="AF113" s="55"/>
      <c r="AG113" s="54"/>
      <c r="AH113" s="54"/>
      <c r="AI113" s="54"/>
      <c r="AJ113" s="56"/>
      <c r="AK113" s="56"/>
      <c r="AL113" s="56"/>
      <c r="AM113" s="56"/>
      <c r="AN113" s="56"/>
    </row>
    <row r="114" spans="1:40" s="177" customFormat="1" x14ac:dyDescent="0.25">
      <c r="A114" s="24"/>
      <c r="B114" s="24"/>
      <c r="C114" s="24"/>
      <c r="D114" s="59"/>
      <c r="E114" s="38"/>
      <c r="F114" s="24"/>
      <c r="G114" s="241"/>
      <c r="H114" s="24"/>
      <c r="I114" s="24"/>
      <c r="J114" s="241"/>
      <c r="K114" s="24"/>
      <c r="L114" s="24"/>
      <c r="M114" s="24"/>
      <c r="N114" s="24"/>
      <c r="O114" s="24"/>
      <c r="P114" s="58"/>
      <c r="Q114" s="24"/>
      <c r="R114" s="241"/>
      <c r="S114" s="24"/>
      <c r="T114" s="241"/>
      <c r="U114" s="54"/>
      <c r="V114" s="55"/>
      <c r="W114" s="55"/>
      <c r="X114" s="55"/>
      <c r="Y114" s="54"/>
      <c r="Z114" s="55"/>
      <c r="AA114" s="55"/>
      <c r="AB114" s="55"/>
      <c r="AC114" s="55"/>
      <c r="AD114" s="55"/>
      <c r="AE114" s="55"/>
      <c r="AF114" s="55"/>
      <c r="AG114" s="54"/>
      <c r="AH114" s="54"/>
      <c r="AI114" s="54"/>
      <c r="AJ114" s="56"/>
      <c r="AK114" s="56"/>
      <c r="AL114" s="56"/>
      <c r="AM114" s="56"/>
      <c r="AN114" s="56"/>
    </row>
    <row r="115" spans="1:40" s="177" customFormat="1" x14ac:dyDescent="0.25">
      <c r="A115" s="24"/>
      <c r="B115" s="24"/>
      <c r="C115" s="24"/>
      <c r="D115" s="59"/>
      <c r="E115" s="38"/>
      <c r="F115" s="24"/>
      <c r="G115" s="241"/>
      <c r="H115" s="24"/>
      <c r="I115" s="24"/>
      <c r="J115" s="241"/>
      <c r="K115" s="24"/>
      <c r="L115" s="24"/>
      <c r="M115" s="24"/>
      <c r="N115" s="24"/>
      <c r="O115" s="24"/>
      <c r="P115" s="58"/>
      <c r="Q115" s="24"/>
      <c r="R115" s="241"/>
      <c r="S115" s="24"/>
      <c r="T115" s="241"/>
      <c r="U115" s="54"/>
      <c r="V115" s="55"/>
      <c r="W115" s="55"/>
      <c r="X115" s="55"/>
      <c r="Y115" s="54"/>
      <c r="Z115" s="55"/>
      <c r="AA115" s="55"/>
      <c r="AB115" s="55"/>
      <c r="AC115" s="55"/>
      <c r="AD115" s="55"/>
      <c r="AE115" s="55"/>
      <c r="AF115" s="55"/>
      <c r="AG115" s="54"/>
      <c r="AH115" s="54"/>
      <c r="AI115" s="54"/>
      <c r="AJ115" s="56"/>
      <c r="AK115" s="56"/>
      <c r="AL115" s="56"/>
      <c r="AM115" s="56"/>
      <c r="AN115" s="56"/>
    </row>
    <row r="116" spans="1:40" s="177" customFormat="1" x14ac:dyDescent="0.25">
      <c r="A116" s="24"/>
      <c r="B116" s="24"/>
      <c r="C116" s="24"/>
      <c r="D116" s="59"/>
      <c r="E116" s="38"/>
      <c r="F116" s="24"/>
      <c r="G116" s="241"/>
      <c r="H116" s="24"/>
      <c r="I116" s="24"/>
      <c r="J116" s="241"/>
      <c r="K116" s="24"/>
      <c r="L116" s="24"/>
      <c r="M116" s="24"/>
      <c r="N116" s="24"/>
      <c r="O116" s="24"/>
      <c r="P116" s="58"/>
      <c r="Q116" s="24"/>
      <c r="R116" s="241"/>
      <c r="S116" s="24"/>
      <c r="T116" s="241"/>
      <c r="U116" s="54"/>
      <c r="V116" s="55"/>
      <c r="W116" s="55"/>
      <c r="X116" s="55"/>
      <c r="Y116" s="54"/>
      <c r="Z116" s="55"/>
      <c r="AA116" s="55"/>
      <c r="AB116" s="55"/>
      <c r="AC116" s="55"/>
      <c r="AD116" s="55"/>
      <c r="AE116" s="55"/>
      <c r="AF116" s="55"/>
      <c r="AG116" s="54"/>
      <c r="AH116" s="54"/>
      <c r="AI116" s="54"/>
      <c r="AJ116" s="56"/>
      <c r="AK116" s="56"/>
      <c r="AL116" s="56"/>
      <c r="AM116" s="56"/>
      <c r="AN116" s="56"/>
    </row>
    <row r="117" spans="1:40" s="177" customFormat="1" x14ac:dyDescent="0.25">
      <c r="A117" s="24"/>
      <c r="B117" s="24"/>
      <c r="C117" s="24"/>
      <c r="D117" s="59"/>
      <c r="E117" s="38"/>
      <c r="F117" s="24"/>
      <c r="G117" s="241"/>
      <c r="H117" s="24"/>
      <c r="I117" s="24"/>
      <c r="J117" s="241"/>
      <c r="K117" s="24"/>
      <c r="L117" s="24"/>
      <c r="M117" s="24"/>
      <c r="N117" s="24"/>
      <c r="O117" s="24"/>
      <c r="P117" s="58"/>
      <c r="Q117" s="24"/>
      <c r="R117" s="241"/>
      <c r="S117" s="24"/>
      <c r="T117" s="241"/>
      <c r="U117" s="54"/>
      <c r="V117" s="55"/>
      <c r="W117" s="55"/>
      <c r="X117" s="55"/>
      <c r="Y117" s="54"/>
      <c r="Z117" s="55"/>
      <c r="AA117" s="55"/>
      <c r="AB117" s="55"/>
      <c r="AC117" s="55"/>
      <c r="AD117" s="55"/>
      <c r="AE117" s="55"/>
      <c r="AF117" s="55"/>
      <c r="AG117" s="54"/>
      <c r="AH117" s="54"/>
      <c r="AI117" s="54"/>
      <c r="AJ117" s="56"/>
      <c r="AK117" s="56"/>
      <c r="AL117" s="56"/>
      <c r="AM117" s="56"/>
      <c r="AN117" s="56"/>
    </row>
    <row r="118" spans="1:40" s="177" customFormat="1" x14ac:dyDescent="0.25">
      <c r="A118" s="24"/>
      <c r="B118" s="24"/>
      <c r="C118" s="24"/>
      <c r="D118" s="59"/>
      <c r="E118" s="38"/>
      <c r="F118" s="24"/>
      <c r="G118" s="241"/>
      <c r="H118" s="24"/>
      <c r="I118" s="24"/>
      <c r="J118" s="241"/>
      <c r="K118" s="24"/>
      <c r="L118" s="24"/>
      <c r="M118" s="24"/>
      <c r="N118" s="24"/>
      <c r="O118" s="24"/>
      <c r="P118" s="58"/>
      <c r="Q118" s="24"/>
      <c r="R118" s="241"/>
      <c r="S118" s="24"/>
      <c r="T118" s="241"/>
      <c r="U118" s="54"/>
      <c r="V118" s="55"/>
      <c r="W118" s="55"/>
      <c r="X118" s="55"/>
      <c r="Y118" s="54"/>
      <c r="Z118" s="55"/>
      <c r="AA118" s="55"/>
      <c r="AB118" s="55"/>
      <c r="AC118" s="55"/>
      <c r="AD118" s="55"/>
      <c r="AE118" s="55"/>
      <c r="AF118" s="55"/>
      <c r="AG118" s="54"/>
      <c r="AH118" s="54"/>
      <c r="AI118" s="54"/>
      <c r="AJ118" s="56"/>
      <c r="AK118" s="56"/>
      <c r="AL118" s="56"/>
      <c r="AM118" s="56"/>
      <c r="AN118" s="56"/>
    </row>
    <row r="119" spans="1:40" s="177" customFormat="1" x14ac:dyDescent="0.25">
      <c r="A119" s="24"/>
      <c r="B119" s="24"/>
      <c r="C119" s="24"/>
      <c r="D119" s="59"/>
      <c r="E119" s="38"/>
      <c r="F119" s="24"/>
      <c r="G119" s="241"/>
      <c r="H119" s="24"/>
      <c r="I119" s="24"/>
      <c r="J119" s="241"/>
      <c r="K119" s="24"/>
      <c r="L119" s="24"/>
      <c r="M119" s="24"/>
      <c r="N119" s="24"/>
      <c r="O119" s="24"/>
      <c r="P119" s="58"/>
      <c r="Q119" s="24"/>
      <c r="R119" s="241"/>
      <c r="S119" s="24"/>
      <c r="T119" s="241"/>
      <c r="U119" s="54"/>
      <c r="V119" s="55"/>
      <c r="W119" s="55"/>
      <c r="X119" s="55"/>
      <c r="Y119" s="54"/>
      <c r="Z119" s="55"/>
      <c r="AA119" s="55"/>
      <c r="AB119" s="55"/>
      <c r="AC119" s="55"/>
      <c r="AD119" s="55"/>
      <c r="AE119" s="55"/>
      <c r="AF119" s="55"/>
      <c r="AG119" s="54"/>
      <c r="AH119" s="54"/>
      <c r="AI119" s="54"/>
      <c r="AJ119" s="56"/>
      <c r="AK119" s="56"/>
      <c r="AL119" s="56"/>
      <c r="AM119" s="56"/>
      <c r="AN119" s="56"/>
    </row>
    <row r="120" spans="1:40" s="177" customFormat="1" x14ac:dyDescent="0.25">
      <c r="A120" s="24"/>
      <c r="B120" s="24"/>
      <c r="C120" s="24"/>
      <c r="D120" s="59"/>
      <c r="E120" s="38"/>
      <c r="F120" s="24"/>
      <c r="G120" s="241"/>
      <c r="H120" s="24"/>
      <c r="I120" s="24"/>
      <c r="J120" s="241"/>
      <c r="K120" s="24"/>
      <c r="L120" s="24"/>
      <c r="M120" s="24"/>
      <c r="N120" s="24"/>
      <c r="O120" s="24"/>
      <c r="P120" s="58"/>
      <c r="Q120" s="24"/>
      <c r="R120" s="241"/>
      <c r="S120" s="24"/>
      <c r="T120" s="241"/>
      <c r="U120" s="54"/>
      <c r="V120" s="55"/>
      <c r="W120" s="55"/>
      <c r="X120" s="55"/>
      <c r="Y120" s="54"/>
      <c r="Z120" s="55"/>
      <c r="AA120" s="55"/>
      <c r="AB120" s="55"/>
      <c r="AC120" s="55"/>
      <c r="AD120" s="55"/>
      <c r="AE120" s="55"/>
      <c r="AF120" s="55"/>
      <c r="AG120" s="54"/>
      <c r="AH120" s="54"/>
      <c r="AI120" s="54"/>
      <c r="AJ120" s="56"/>
      <c r="AK120" s="56"/>
      <c r="AL120" s="56"/>
      <c r="AM120" s="56"/>
      <c r="AN120" s="56"/>
    </row>
    <row r="121" spans="1:40" s="177" customFormat="1" x14ac:dyDescent="0.25">
      <c r="A121" s="24"/>
      <c r="B121" s="24"/>
      <c r="C121" s="24"/>
      <c r="D121" s="59"/>
      <c r="E121" s="38"/>
      <c r="F121" s="24"/>
      <c r="G121" s="241"/>
      <c r="H121" s="24"/>
      <c r="I121" s="24"/>
      <c r="J121" s="241"/>
      <c r="K121" s="24"/>
      <c r="L121" s="24"/>
      <c r="M121" s="24"/>
      <c r="N121" s="24"/>
      <c r="O121" s="24"/>
      <c r="P121" s="58"/>
      <c r="Q121" s="24"/>
      <c r="R121" s="241"/>
      <c r="S121" s="24"/>
      <c r="T121" s="241"/>
      <c r="U121" s="54"/>
      <c r="V121" s="55"/>
      <c r="W121" s="55"/>
      <c r="X121" s="55"/>
      <c r="Y121" s="54"/>
      <c r="Z121" s="55"/>
      <c r="AA121" s="55"/>
      <c r="AB121" s="55"/>
      <c r="AC121" s="55"/>
      <c r="AD121" s="55"/>
      <c r="AE121" s="55"/>
      <c r="AF121" s="55"/>
      <c r="AG121" s="54"/>
      <c r="AH121" s="54"/>
      <c r="AI121" s="54"/>
      <c r="AJ121" s="56"/>
      <c r="AK121" s="56"/>
      <c r="AL121" s="56"/>
      <c r="AM121" s="56"/>
      <c r="AN121" s="56"/>
    </row>
    <row r="122" spans="1:40" s="177" customFormat="1" x14ac:dyDescent="0.25">
      <c r="A122" s="24"/>
      <c r="B122" s="24"/>
      <c r="C122" s="24"/>
      <c r="D122" s="59"/>
      <c r="E122" s="38"/>
      <c r="F122" s="24"/>
      <c r="G122" s="241"/>
      <c r="H122" s="24"/>
      <c r="I122" s="24"/>
      <c r="J122" s="241"/>
      <c r="K122" s="24"/>
      <c r="L122" s="24"/>
      <c r="M122" s="24"/>
      <c r="N122" s="24"/>
      <c r="O122" s="24"/>
      <c r="P122" s="58"/>
      <c r="Q122" s="24"/>
      <c r="R122" s="241"/>
      <c r="S122" s="24"/>
      <c r="T122" s="241"/>
      <c r="U122" s="54"/>
      <c r="V122" s="55"/>
      <c r="W122" s="55"/>
      <c r="X122" s="55"/>
      <c r="Y122" s="54"/>
      <c r="Z122" s="55"/>
      <c r="AA122" s="55"/>
      <c r="AB122" s="55"/>
      <c r="AC122" s="55"/>
      <c r="AD122" s="55"/>
      <c r="AE122" s="55"/>
      <c r="AF122" s="55"/>
      <c r="AG122" s="54"/>
      <c r="AH122" s="54"/>
      <c r="AI122" s="54"/>
      <c r="AJ122" s="56"/>
      <c r="AK122" s="56"/>
      <c r="AL122" s="56"/>
      <c r="AM122" s="56"/>
      <c r="AN122" s="56"/>
    </row>
    <row r="123" spans="1:40" s="177" customFormat="1" x14ac:dyDescent="0.25">
      <c r="A123" s="24"/>
      <c r="B123" s="24"/>
      <c r="C123" s="24"/>
      <c r="D123" s="59"/>
      <c r="E123" s="38"/>
      <c r="F123" s="24"/>
      <c r="G123" s="241"/>
      <c r="H123" s="24"/>
      <c r="I123" s="24"/>
      <c r="J123" s="241"/>
      <c r="K123" s="24"/>
      <c r="L123" s="24"/>
      <c r="M123" s="24"/>
      <c r="N123" s="24"/>
      <c r="O123" s="24"/>
      <c r="P123" s="58"/>
      <c r="Q123" s="24"/>
      <c r="R123" s="241"/>
      <c r="S123" s="24"/>
      <c r="T123" s="241"/>
      <c r="U123" s="54"/>
      <c r="V123" s="55"/>
      <c r="W123" s="55"/>
      <c r="X123" s="55"/>
      <c r="Y123" s="54"/>
      <c r="Z123" s="55"/>
      <c r="AA123" s="55"/>
      <c r="AB123" s="55"/>
      <c r="AC123" s="55"/>
      <c r="AD123" s="55"/>
      <c r="AE123" s="55"/>
      <c r="AF123" s="55"/>
      <c r="AG123" s="54"/>
      <c r="AH123" s="54"/>
      <c r="AI123" s="54"/>
      <c r="AJ123" s="56"/>
      <c r="AK123" s="56"/>
      <c r="AL123" s="56"/>
      <c r="AM123" s="56"/>
      <c r="AN123" s="56"/>
    </row>
    <row r="124" spans="1:40" s="177" customFormat="1" x14ac:dyDescent="0.25">
      <c r="A124" s="24"/>
      <c r="B124" s="24"/>
      <c r="C124" s="24"/>
      <c r="D124" s="59"/>
      <c r="E124" s="38"/>
      <c r="F124" s="24"/>
      <c r="G124" s="241"/>
      <c r="H124" s="24"/>
      <c r="I124" s="24"/>
      <c r="J124" s="241"/>
      <c r="K124" s="24"/>
      <c r="L124" s="24"/>
      <c r="M124" s="24"/>
      <c r="N124" s="24"/>
      <c r="O124" s="24"/>
      <c r="P124" s="58"/>
      <c r="Q124" s="24"/>
      <c r="R124" s="241"/>
      <c r="S124" s="24"/>
      <c r="T124" s="241"/>
      <c r="U124" s="54"/>
      <c r="V124" s="55"/>
      <c r="W124" s="55"/>
      <c r="X124" s="55"/>
      <c r="Y124" s="54"/>
      <c r="Z124" s="55"/>
      <c r="AA124" s="55"/>
      <c r="AB124" s="55"/>
      <c r="AC124" s="55"/>
      <c r="AD124" s="55"/>
      <c r="AE124" s="55"/>
      <c r="AF124" s="55"/>
      <c r="AG124" s="54"/>
      <c r="AH124" s="54"/>
      <c r="AI124" s="54"/>
      <c r="AJ124" s="56"/>
      <c r="AK124" s="56"/>
      <c r="AL124" s="56"/>
      <c r="AM124" s="56"/>
      <c r="AN124" s="56"/>
    </row>
    <row r="125" spans="1:40" s="177" customFormat="1" x14ac:dyDescent="0.25">
      <c r="A125" s="24"/>
      <c r="B125" s="24"/>
      <c r="C125" s="24"/>
      <c r="D125" s="59"/>
      <c r="E125" s="38"/>
      <c r="F125" s="24"/>
      <c r="G125" s="241"/>
      <c r="H125" s="24"/>
      <c r="I125" s="24"/>
      <c r="J125" s="241"/>
      <c r="K125" s="24"/>
      <c r="L125" s="24"/>
      <c r="M125" s="24"/>
      <c r="N125" s="24"/>
      <c r="O125" s="24"/>
      <c r="P125" s="58"/>
      <c r="Q125" s="24"/>
      <c r="R125" s="241"/>
      <c r="S125" s="24"/>
      <c r="T125" s="241"/>
      <c r="U125" s="54"/>
      <c r="V125" s="55"/>
      <c r="W125" s="55"/>
      <c r="X125" s="55"/>
      <c r="Y125" s="54"/>
      <c r="Z125" s="55"/>
      <c r="AA125" s="55"/>
      <c r="AB125" s="55"/>
      <c r="AC125" s="55"/>
      <c r="AD125" s="55"/>
      <c r="AE125" s="55"/>
      <c r="AF125" s="55"/>
      <c r="AG125" s="54"/>
      <c r="AH125" s="54"/>
      <c r="AI125" s="54"/>
      <c r="AJ125" s="56"/>
      <c r="AK125" s="56"/>
      <c r="AL125" s="56"/>
      <c r="AM125" s="56"/>
      <c r="AN125" s="56"/>
    </row>
    <row r="126" spans="1:40" s="177" customFormat="1" x14ac:dyDescent="0.25">
      <c r="A126" s="24"/>
      <c r="B126" s="24"/>
      <c r="C126" s="24"/>
      <c r="D126" s="59"/>
      <c r="E126" s="38"/>
      <c r="F126" s="24"/>
      <c r="G126" s="241"/>
      <c r="H126" s="24"/>
      <c r="I126" s="24"/>
      <c r="J126" s="241"/>
      <c r="K126" s="24"/>
      <c r="L126" s="24"/>
      <c r="M126" s="24"/>
      <c r="N126" s="24"/>
      <c r="O126" s="24"/>
      <c r="P126" s="58"/>
      <c r="Q126" s="24"/>
      <c r="R126" s="241"/>
      <c r="S126" s="24"/>
      <c r="T126" s="241"/>
      <c r="U126" s="54"/>
      <c r="V126" s="55"/>
      <c r="W126" s="55"/>
      <c r="X126" s="55"/>
      <c r="Y126" s="54"/>
      <c r="Z126" s="55"/>
      <c r="AA126" s="55"/>
      <c r="AB126" s="55"/>
      <c r="AC126" s="55"/>
      <c r="AD126" s="55"/>
      <c r="AE126" s="55"/>
      <c r="AF126" s="55"/>
      <c r="AG126" s="54"/>
      <c r="AH126" s="54"/>
      <c r="AI126" s="54"/>
      <c r="AJ126" s="56"/>
      <c r="AK126" s="56"/>
      <c r="AL126" s="56"/>
      <c r="AM126" s="56"/>
      <c r="AN126" s="56"/>
    </row>
    <row r="127" spans="1:40" s="177" customFormat="1" x14ac:dyDescent="0.25">
      <c r="A127" s="24"/>
      <c r="B127" s="24"/>
      <c r="C127" s="24"/>
      <c r="D127" s="59"/>
      <c r="E127" s="38"/>
      <c r="F127" s="24"/>
      <c r="G127" s="241"/>
      <c r="H127" s="24"/>
      <c r="I127" s="24"/>
      <c r="J127" s="241"/>
      <c r="K127" s="24"/>
      <c r="L127" s="24"/>
      <c r="M127" s="24"/>
      <c r="N127" s="24"/>
      <c r="O127" s="24"/>
      <c r="P127" s="58"/>
      <c r="Q127" s="24"/>
      <c r="R127" s="241"/>
      <c r="S127" s="24"/>
      <c r="T127" s="241"/>
      <c r="U127" s="54"/>
      <c r="V127" s="55"/>
      <c r="W127" s="55"/>
      <c r="X127" s="55"/>
      <c r="Y127" s="54"/>
      <c r="Z127" s="55"/>
      <c r="AA127" s="55"/>
      <c r="AB127" s="55"/>
      <c r="AC127" s="55"/>
      <c r="AD127" s="55"/>
      <c r="AE127" s="55"/>
      <c r="AF127" s="55"/>
      <c r="AG127" s="54"/>
      <c r="AH127" s="54"/>
      <c r="AI127" s="54"/>
      <c r="AJ127" s="56"/>
      <c r="AK127" s="56"/>
      <c r="AL127" s="56"/>
      <c r="AM127" s="56"/>
      <c r="AN127" s="56"/>
    </row>
    <row r="128" spans="1:40" s="177" customFormat="1" x14ac:dyDescent="0.25">
      <c r="A128" s="24"/>
      <c r="B128" s="24"/>
      <c r="C128" s="24"/>
      <c r="D128" s="59"/>
      <c r="E128" s="38"/>
      <c r="F128" s="24"/>
      <c r="G128" s="241"/>
      <c r="H128" s="24"/>
      <c r="I128" s="24"/>
      <c r="J128" s="241"/>
      <c r="K128" s="24"/>
      <c r="L128" s="24"/>
      <c r="M128" s="24"/>
      <c r="N128" s="24"/>
      <c r="O128" s="24"/>
      <c r="P128" s="58"/>
      <c r="Q128" s="24"/>
      <c r="R128" s="241"/>
      <c r="S128" s="24"/>
      <c r="T128" s="241"/>
      <c r="U128" s="54"/>
      <c r="V128" s="55"/>
      <c r="W128" s="55"/>
      <c r="X128" s="55"/>
      <c r="Y128" s="54"/>
      <c r="Z128" s="55"/>
      <c r="AA128" s="55"/>
      <c r="AB128" s="55"/>
      <c r="AC128" s="55"/>
      <c r="AD128" s="55"/>
      <c r="AE128" s="55"/>
      <c r="AF128" s="55"/>
      <c r="AG128" s="54"/>
      <c r="AH128" s="54"/>
      <c r="AI128" s="54"/>
      <c r="AJ128" s="56"/>
      <c r="AK128" s="56"/>
      <c r="AL128" s="56"/>
      <c r="AM128" s="56"/>
      <c r="AN128" s="56"/>
    </row>
    <row r="129" spans="1:40" s="177" customFormat="1" x14ac:dyDescent="0.25">
      <c r="A129" s="24"/>
      <c r="B129" s="24"/>
      <c r="C129" s="24"/>
      <c r="D129" s="59"/>
      <c r="E129" s="38"/>
      <c r="F129" s="24"/>
      <c r="G129" s="241"/>
      <c r="H129" s="24"/>
      <c r="I129" s="24"/>
      <c r="J129" s="241"/>
      <c r="K129" s="24"/>
      <c r="L129" s="24"/>
      <c r="M129" s="24"/>
      <c r="N129" s="24"/>
      <c r="O129" s="24"/>
      <c r="P129" s="58"/>
      <c r="Q129" s="24"/>
      <c r="R129" s="241"/>
      <c r="S129" s="24"/>
      <c r="T129" s="241"/>
      <c r="U129" s="54"/>
      <c r="V129" s="55"/>
      <c r="W129" s="55"/>
      <c r="X129" s="55"/>
      <c r="Y129" s="54"/>
      <c r="Z129" s="55"/>
      <c r="AA129" s="55"/>
      <c r="AB129" s="55"/>
      <c r="AC129" s="55"/>
      <c r="AD129" s="55"/>
      <c r="AE129" s="55"/>
      <c r="AF129" s="55"/>
      <c r="AG129" s="54"/>
      <c r="AH129" s="54"/>
      <c r="AI129" s="54"/>
      <c r="AJ129" s="56"/>
      <c r="AK129" s="56"/>
      <c r="AL129" s="56"/>
      <c r="AM129" s="56"/>
      <c r="AN129" s="56"/>
    </row>
    <row r="130" spans="1:40" s="177" customFormat="1" x14ac:dyDescent="0.25">
      <c r="A130" s="24"/>
      <c r="B130" s="24"/>
      <c r="C130" s="24"/>
      <c r="D130" s="59"/>
      <c r="E130" s="38"/>
      <c r="F130" s="24"/>
      <c r="G130" s="241"/>
      <c r="H130" s="24"/>
      <c r="I130" s="24"/>
      <c r="J130" s="241"/>
      <c r="K130" s="24"/>
      <c r="L130" s="24"/>
      <c r="M130" s="24"/>
      <c r="N130" s="24"/>
      <c r="O130" s="24"/>
      <c r="P130" s="58"/>
      <c r="Q130" s="24"/>
      <c r="R130" s="241"/>
      <c r="S130" s="24"/>
      <c r="T130" s="241"/>
      <c r="U130" s="54"/>
      <c r="V130" s="55"/>
      <c r="W130" s="55"/>
      <c r="X130" s="55"/>
      <c r="Y130" s="54"/>
      <c r="Z130" s="55"/>
      <c r="AA130" s="55"/>
      <c r="AB130" s="55"/>
      <c r="AC130" s="55"/>
      <c r="AD130" s="55"/>
      <c r="AE130" s="55"/>
      <c r="AF130" s="55"/>
      <c r="AG130" s="54"/>
      <c r="AH130" s="54"/>
      <c r="AI130" s="54"/>
      <c r="AJ130" s="56"/>
      <c r="AK130" s="56"/>
      <c r="AL130" s="56"/>
      <c r="AM130" s="56"/>
      <c r="AN130" s="56"/>
    </row>
    <row r="131" spans="1:40" s="177" customFormat="1" x14ac:dyDescent="0.25">
      <c r="A131" s="24"/>
      <c r="B131" s="24"/>
      <c r="C131" s="24"/>
      <c r="D131" s="59"/>
      <c r="E131" s="38"/>
      <c r="F131" s="24"/>
      <c r="G131" s="241"/>
      <c r="H131" s="24"/>
      <c r="I131" s="24"/>
      <c r="J131" s="241"/>
      <c r="K131" s="24"/>
      <c r="L131" s="24"/>
      <c r="M131" s="24"/>
      <c r="N131" s="24"/>
      <c r="O131" s="24"/>
      <c r="P131" s="58"/>
      <c r="Q131" s="24"/>
      <c r="R131" s="241"/>
      <c r="S131" s="24"/>
      <c r="T131" s="241"/>
      <c r="U131" s="54"/>
      <c r="V131" s="55"/>
      <c r="W131" s="55"/>
      <c r="X131" s="55"/>
      <c r="Y131" s="54"/>
      <c r="Z131" s="55"/>
      <c r="AA131" s="55"/>
      <c r="AB131" s="55"/>
      <c r="AC131" s="55"/>
      <c r="AD131" s="55"/>
      <c r="AE131" s="55"/>
      <c r="AF131" s="55"/>
      <c r="AG131" s="54"/>
      <c r="AH131" s="54"/>
      <c r="AI131" s="54"/>
      <c r="AJ131" s="56"/>
      <c r="AK131" s="56"/>
      <c r="AL131" s="56"/>
      <c r="AM131" s="56"/>
      <c r="AN131" s="56"/>
    </row>
    <row r="132" spans="1:40" s="177" customFormat="1" x14ac:dyDescent="0.25">
      <c r="A132" s="24"/>
      <c r="B132" s="24"/>
      <c r="C132" s="24"/>
      <c r="D132" s="59"/>
      <c r="E132" s="38"/>
      <c r="F132" s="24"/>
      <c r="G132" s="241"/>
      <c r="H132" s="24"/>
      <c r="I132" s="24"/>
      <c r="J132" s="241"/>
      <c r="K132" s="24"/>
      <c r="L132" s="24"/>
      <c r="M132" s="24"/>
      <c r="N132" s="24"/>
      <c r="O132" s="24"/>
      <c r="P132" s="58"/>
      <c r="Q132" s="24"/>
      <c r="R132" s="241"/>
      <c r="S132" s="24"/>
      <c r="T132" s="241"/>
      <c r="U132" s="54"/>
      <c r="V132" s="55"/>
      <c r="W132" s="55"/>
      <c r="X132" s="55"/>
      <c r="Y132" s="54"/>
      <c r="Z132" s="55"/>
      <c r="AA132" s="55"/>
      <c r="AB132" s="55"/>
      <c r="AC132" s="55"/>
      <c r="AD132" s="55"/>
      <c r="AE132" s="55"/>
      <c r="AF132" s="55"/>
      <c r="AG132" s="54"/>
      <c r="AH132" s="54"/>
      <c r="AI132" s="54"/>
      <c r="AJ132" s="56"/>
      <c r="AK132" s="56"/>
      <c r="AL132" s="56"/>
      <c r="AM132" s="56"/>
      <c r="AN132" s="56"/>
    </row>
    <row r="133" spans="1:40" s="177" customFormat="1" x14ac:dyDescent="0.25">
      <c r="A133" s="24"/>
      <c r="B133" s="24"/>
      <c r="C133" s="24"/>
      <c r="D133" s="59"/>
      <c r="E133" s="38"/>
      <c r="F133" s="24"/>
      <c r="G133" s="241"/>
      <c r="H133" s="24"/>
      <c r="I133" s="24"/>
      <c r="J133" s="241"/>
      <c r="K133" s="24"/>
      <c r="L133" s="24"/>
      <c r="M133" s="24"/>
      <c r="N133" s="24"/>
      <c r="O133" s="24"/>
      <c r="P133" s="58"/>
      <c r="Q133" s="24"/>
      <c r="R133" s="241"/>
      <c r="S133" s="24"/>
      <c r="T133" s="241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6"/>
      <c r="AK133" s="56"/>
      <c r="AL133" s="56"/>
      <c r="AM133" s="56"/>
      <c r="AN133" s="56"/>
    </row>
    <row r="134" spans="1:40" s="177" customFormat="1" x14ac:dyDescent="0.25">
      <c r="A134" s="24"/>
      <c r="B134" s="24"/>
      <c r="C134" s="24"/>
      <c r="D134" s="59"/>
      <c r="E134" s="38"/>
      <c r="F134" s="24"/>
      <c r="G134" s="241"/>
      <c r="H134" s="24"/>
      <c r="I134" s="24"/>
      <c r="J134" s="241"/>
      <c r="K134" s="24"/>
      <c r="L134" s="24"/>
      <c r="M134" s="24"/>
      <c r="N134" s="24"/>
      <c r="O134" s="24"/>
      <c r="P134" s="58"/>
      <c r="Q134" s="24"/>
      <c r="R134" s="241"/>
      <c r="S134" s="24"/>
      <c r="T134" s="241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6"/>
      <c r="AK134" s="56"/>
      <c r="AL134" s="56"/>
      <c r="AM134" s="56"/>
      <c r="AN134" s="56"/>
    </row>
    <row r="135" spans="1:40" s="177" customFormat="1" x14ac:dyDescent="0.25">
      <c r="A135" s="24"/>
      <c r="B135" s="24"/>
      <c r="C135" s="24"/>
      <c r="D135" s="59"/>
      <c r="E135" s="38"/>
      <c r="F135" s="24"/>
      <c r="G135" s="241"/>
      <c r="H135" s="24"/>
      <c r="I135" s="24"/>
      <c r="J135" s="241"/>
      <c r="K135" s="24"/>
      <c r="L135" s="24"/>
      <c r="M135" s="24"/>
      <c r="N135" s="24"/>
      <c r="O135" s="24"/>
      <c r="P135" s="58"/>
      <c r="Q135" s="24"/>
      <c r="R135" s="241"/>
      <c r="S135" s="24"/>
      <c r="T135" s="241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6"/>
      <c r="AK135" s="56"/>
      <c r="AL135" s="56"/>
      <c r="AM135" s="56"/>
      <c r="AN135" s="56"/>
    </row>
    <row r="136" spans="1:40" s="177" customFormat="1" x14ac:dyDescent="0.25">
      <c r="A136" s="24"/>
      <c r="B136" s="24"/>
      <c r="C136" s="24"/>
      <c r="D136" s="59"/>
      <c r="E136" s="38"/>
      <c r="F136" s="24"/>
      <c r="G136" s="241"/>
      <c r="H136" s="24"/>
      <c r="I136" s="24"/>
      <c r="J136" s="241"/>
      <c r="K136" s="24"/>
      <c r="L136" s="24"/>
      <c r="M136" s="24"/>
      <c r="N136" s="24"/>
      <c r="O136" s="24"/>
      <c r="P136" s="58"/>
      <c r="Q136" s="24"/>
      <c r="R136" s="241"/>
      <c r="S136" s="24"/>
      <c r="T136" s="241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6"/>
      <c r="AK136" s="56"/>
      <c r="AL136" s="56"/>
      <c r="AM136" s="56"/>
      <c r="AN136" s="56"/>
    </row>
    <row r="137" spans="1:40" s="177" customFormat="1" x14ac:dyDescent="0.25">
      <c r="A137" s="24"/>
      <c r="B137" s="24"/>
      <c r="C137" s="24"/>
      <c r="D137" s="59"/>
      <c r="E137" s="38"/>
      <c r="F137" s="24"/>
      <c r="G137" s="241"/>
      <c r="H137" s="24"/>
      <c r="I137" s="24"/>
      <c r="J137" s="241"/>
      <c r="K137" s="24"/>
      <c r="L137" s="24"/>
      <c r="M137" s="24"/>
      <c r="N137" s="24"/>
      <c r="O137" s="24"/>
      <c r="P137" s="58"/>
      <c r="Q137" s="24"/>
      <c r="R137" s="241"/>
      <c r="S137" s="24"/>
      <c r="T137" s="241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6"/>
      <c r="AK137" s="56"/>
      <c r="AL137" s="56"/>
      <c r="AM137" s="56"/>
      <c r="AN137" s="56"/>
    </row>
    <row r="138" spans="1:40" s="177" customFormat="1" x14ac:dyDescent="0.25">
      <c r="A138" s="24"/>
      <c r="B138" s="24"/>
      <c r="C138" s="24"/>
      <c r="D138" s="59"/>
      <c r="E138" s="38"/>
      <c r="F138" s="24"/>
      <c r="G138" s="241"/>
      <c r="H138" s="24"/>
      <c r="I138" s="24"/>
      <c r="J138" s="241"/>
      <c r="K138" s="24"/>
      <c r="L138" s="24"/>
      <c r="M138" s="24"/>
      <c r="N138" s="24"/>
      <c r="O138" s="24"/>
      <c r="P138" s="58"/>
      <c r="Q138" s="24"/>
      <c r="R138" s="241"/>
      <c r="S138" s="24"/>
      <c r="T138" s="241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6"/>
      <c r="AK138" s="56"/>
      <c r="AL138" s="56"/>
      <c r="AM138" s="56"/>
      <c r="AN138" s="56"/>
    </row>
    <row r="139" spans="1:40" s="177" customFormat="1" x14ac:dyDescent="0.25">
      <c r="A139" s="24"/>
      <c r="B139" s="24"/>
      <c r="C139" s="24"/>
      <c r="D139" s="59"/>
      <c r="E139" s="38"/>
      <c r="F139" s="24"/>
      <c r="G139" s="241"/>
      <c r="H139" s="24"/>
      <c r="I139" s="24"/>
      <c r="J139" s="241"/>
      <c r="K139" s="24"/>
      <c r="L139" s="24"/>
      <c r="M139" s="24"/>
      <c r="N139" s="24"/>
      <c r="O139" s="24"/>
      <c r="P139" s="58"/>
      <c r="Q139" s="24"/>
      <c r="R139" s="241"/>
      <c r="S139" s="24"/>
      <c r="T139" s="241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6"/>
      <c r="AK139" s="56"/>
      <c r="AL139" s="56"/>
      <c r="AM139" s="56"/>
      <c r="AN139" s="56"/>
    </row>
    <row r="140" spans="1:40" s="177" customFormat="1" x14ac:dyDescent="0.25">
      <c r="A140" s="24"/>
      <c r="B140" s="24"/>
      <c r="C140" s="24"/>
      <c r="D140" s="59"/>
      <c r="E140" s="38"/>
      <c r="F140" s="24"/>
      <c r="G140" s="241"/>
      <c r="H140" s="24"/>
      <c r="I140" s="24"/>
      <c r="J140" s="241"/>
      <c r="K140" s="24"/>
      <c r="L140" s="24"/>
      <c r="M140" s="24"/>
      <c r="N140" s="24"/>
      <c r="O140" s="24"/>
      <c r="P140" s="58"/>
      <c r="Q140" s="24"/>
      <c r="R140" s="241"/>
      <c r="S140" s="24"/>
      <c r="T140" s="241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6"/>
      <c r="AK140" s="56"/>
      <c r="AL140" s="56"/>
      <c r="AM140" s="56"/>
      <c r="AN140" s="56"/>
    </row>
    <row r="141" spans="1:40" s="177" customFormat="1" x14ac:dyDescent="0.25">
      <c r="A141" s="24"/>
      <c r="B141" s="24"/>
      <c r="C141" s="24"/>
      <c r="D141" s="59"/>
      <c r="E141" s="38"/>
      <c r="F141" s="24"/>
      <c r="G141" s="241"/>
      <c r="H141" s="24"/>
      <c r="I141" s="24"/>
      <c r="J141" s="241"/>
      <c r="K141" s="24"/>
      <c r="L141" s="24"/>
      <c r="M141" s="24"/>
      <c r="N141" s="24"/>
      <c r="O141" s="24"/>
      <c r="P141" s="58"/>
      <c r="Q141" s="24"/>
      <c r="R141" s="241"/>
      <c r="S141" s="24"/>
      <c r="T141" s="241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6"/>
      <c r="AK141" s="56"/>
      <c r="AL141" s="56"/>
      <c r="AM141" s="56"/>
      <c r="AN141" s="56"/>
    </row>
    <row r="142" spans="1:40" s="177" customFormat="1" x14ac:dyDescent="0.25">
      <c r="A142" s="24"/>
      <c r="B142" s="24"/>
      <c r="C142" s="24"/>
      <c r="D142" s="59"/>
      <c r="E142" s="38"/>
      <c r="F142" s="24"/>
      <c r="G142" s="241"/>
      <c r="H142" s="24"/>
      <c r="I142" s="24"/>
      <c r="J142" s="241"/>
      <c r="K142" s="24"/>
      <c r="L142" s="24"/>
      <c r="M142" s="24"/>
      <c r="N142" s="24"/>
      <c r="O142" s="24"/>
      <c r="P142" s="58"/>
      <c r="Q142" s="24"/>
      <c r="R142" s="241"/>
      <c r="S142" s="24"/>
      <c r="T142" s="241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6"/>
      <c r="AK142" s="56"/>
      <c r="AL142" s="56"/>
      <c r="AM142" s="56"/>
      <c r="AN142" s="56"/>
    </row>
    <row r="143" spans="1:40" s="177" customFormat="1" x14ac:dyDescent="0.25">
      <c r="A143" s="24"/>
      <c r="B143" s="24"/>
      <c r="C143" s="24"/>
      <c r="D143" s="59"/>
      <c r="E143" s="38"/>
      <c r="F143" s="24"/>
      <c r="G143" s="241"/>
      <c r="H143" s="24"/>
      <c r="I143" s="24"/>
      <c r="J143" s="241"/>
      <c r="K143" s="24"/>
      <c r="L143" s="24"/>
      <c r="M143" s="24"/>
      <c r="N143" s="24"/>
      <c r="O143" s="24"/>
      <c r="P143" s="58"/>
      <c r="Q143" s="24"/>
      <c r="R143" s="241"/>
      <c r="S143" s="24"/>
      <c r="T143" s="241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6"/>
      <c r="AK143" s="56"/>
      <c r="AL143" s="56"/>
      <c r="AM143" s="56"/>
      <c r="AN143" s="56"/>
    </row>
    <row r="144" spans="1:40" s="177" customFormat="1" x14ac:dyDescent="0.25">
      <c r="A144" s="24"/>
      <c r="B144" s="24"/>
      <c r="C144" s="24"/>
      <c r="D144" s="59"/>
      <c r="E144" s="38"/>
      <c r="F144" s="24"/>
      <c r="G144" s="241"/>
      <c r="H144" s="24"/>
      <c r="I144" s="24"/>
      <c r="J144" s="241"/>
      <c r="K144" s="24"/>
      <c r="L144" s="24"/>
      <c r="M144" s="24"/>
      <c r="N144" s="24"/>
      <c r="O144" s="24"/>
      <c r="P144" s="58"/>
      <c r="Q144" s="24"/>
      <c r="R144" s="241"/>
      <c r="S144" s="24"/>
      <c r="T144" s="241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6"/>
      <c r="AK144" s="56"/>
      <c r="AL144" s="56"/>
      <c r="AM144" s="56"/>
      <c r="AN144" s="56"/>
    </row>
    <row r="145" spans="1:40" s="177" customFormat="1" x14ac:dyDescent="0.25">
      <c r="A145" s="24"/>
      <c r="B145" s="24"/>
      <c r="C145" s="24"/>
      <c r="D145" s="59"/>
      <c r="E145" s="38"/>
      <c r="F145" s="24"/>
      <c r="G145" s="241"/>
      <c r="H145" s="24"/>
      <c r="I145" s="24"/>
      <c r="J145" s="241"/>
      <c r="K145" s="24"/>
      <c r="L145" s="24"/>
      <c r="M145" s="24"/>
      <c r="N145" s="24"/>
      <c r="O145" s="24"/>
      <c r="P145" s="58"/>
      <c r="Q145" s="24"/>
      <c r="R145" s="241"/>
      <c r="S145" s="24"/>
      <c r="T145" s="241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6"/>
      <c r="AK145" s="56"/>
      <c r="AL145" s="56"/>
      <c r="AM145" s="56"/>
      <c r="AN145" s="56"/>
    </row>
    <row r="146" spans="1:40" s="177" customFormat="1" x14ac:dyDescent="0.25">
      <c r="A146" s="24"/>
      <c r="B146" s="24"/>
      <c r="C146" s="24"/>
      <c r="D146" s="59"/>
      <c r="E146" s="38"/>
      <c r="F146" s="24"/>
      <c r="G146" s="241"/>
      <c r="H146" s="24"/>
      <c r="I146" s="24"/>
      <c r="J146" s="241"/>
      <c r="K146" s="24"/>
      <c r="L146" s="24"/>
      <c r="M146" s="24"/>
      <c r="N146" s="24"/>
      <c r="O146" s="24"/>
      <c r="P146" s="58"/>
      <c r="Q146" s="24"/>
      <c r="R146" s="241"/>
      <c r="S146" s="24"/>
      <c r="T146" s="241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6"/>
      <c r="AK146" s="56"/>
      <c r="AL146" s="56"/>
      <c r="AM146" s="56"/>
      <c r="AN146" s="56"/>
    </row>
    <row r="147" spans="1:40" s="177" customFormat="1" x14ac:dyDescent="0.25">
      <c r="A147" s="24"/>
      <c r="B147" s="24"/>
      <c r="C147" s="24"/>
      <c r="D147" s="59"/>
      <c r="E147" s="38"/>
      <c r="F147" s="24"/>
      <c r="G147" s="241"/>
      <c r="H147" s="24"/>
      <c r="I147" s="24"/>
      <c r="J147" s="241"/>
      <c r="K147" s="24"/>
      <c r="L147" s="24"/>
      <c r="M147" s="24"/>
      <c r="N147" s="24"/>
      <c r="O147" s="24"/>
      <c r="P147" s="58"/>
      <c r="Q147" s="24"/>
      <c r="R147" s="241"/>
      <c r="S147" s="24"/>
      <c r="T147" s="241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6"/>
      <c r="AK147" s="56"/>
      <c r="AL147" s="56"/>
      <c r="AM147" s="56"/>
      <c r="AN147" s="56"/>
    </row>
    <row r="148" spans="1:40" s="177" customFormat="1" x14ac:dyDescent="0.25">
      <c r="A148" s="24"/>
      <c r="B148" s="24"/>
      <c r="C148" s="24"/>
      <c r="D148" s="59"/>
      <c r="E148" s="38"/>
      <c r="F148" s="24"/>
      <c r="G148" s="241"/>
      <c r="H148" s="24"/>
      <c r="I148" s="24"/>
      <c r="J148" s="241"/>
      <c r="K148" s="24"/>
      <c r="L148" s="24"/>
      <c r="M148" s="24"/>
      <c r="N148" s="24"/>
      <c r="O148" s="24"/>
      <c r="P148" s="58"/>
      <c r="Q148" s="24"/>
      <c r="R148" s="241"/>
      <c r="S148" s="24"/>
      <c r="T148" s="241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6"/>
      <c r="AK148" s="56"/>
      <c r="AL148" s="56"/>
      <c r="AM148" s="56"/>
      <c r="AN148" s="56"/>
    </row>
    <row r="149" spans="1:40" s="177" customFormat="1" x14ac:dyDescent="0.25">
      <c r="A149" s="24"/>
      <c r="B149" s="24"/>
      <c r="C149" s="24"/>
      <c r="D149" s="59"/>
      <c r="E149" s="38"/>
      <c r="F149" s="24"/>
      <c r="G149" s="241"/>
      <c r="H149" s="24"/>
      <c r="I149" s="24"/>
      <c r="J149" s="241"/>
      <c r="K149" s="24"/>
      <c r="L149" s="24"/>
      <c r="M149" s="24"/>
      <c r="N149" s="24"/>
      <c r="O149" s="24"/>
      <c r="P149" s="58"/>
      <c r="Q149" s="24"/>
      <c r="R149" s="241"/>
      <c r="S149" s="24"/>
      <c r="T149" s="241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6"/>
      <c r="AK149" s="56"/>
      <c r="AL149" s="56"/>
      <c r="AM149" s="56"/>
      <c r="AN149" s="56"/>
    </row>
    <row r="150" spans="1:40" s="177" customFormat="1" x14ac:dyDescent="0.25">
      <c r="A150" s="24"/>
      <c r="B150" s="24"/>
      <c r="C150" s="24"/>
      <c r="D150" s="59"/>
      <c r="E150" s="38"/>
      <c r="F150" s="24"/>
      <c r="G150" s="241"/>
      <c r="H150" s="24"/>
      <c r="I150" s="24"/>
      <c r="J150" s="241"/>
      <c r="K150" s="24"/>
      <c r="L150" s="24"/>
      <c r="M150" s="24"/>
      <c r="N150" s="24"/>
      <c r="O150" s="24"/>
      <c r="P150" s="58"/>
      <c r="Q150" s="24"/>
      <c r="R150" s="241"/>
      <c r="S150" s="24"/>
      <c r="T150" s="241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6"/>
      <c r="AK150" s="56"/>
      <c r="AL150" s="56"/>
      <c r="AM150" s="56"/>
      <c r="AN150" s="56"/>
    </row>
    <row r="151" spans="1:40" s="177" customFormat="1" x14ac:dyDescent="0.25">
      <c r="A151" s="24"/>
      <c r="B151" s="24"/>
      <c r="C151" s="24"/>
      <c r="D151" s="59"/>
      <c r="E151" s="38"/>
      <c r="F151" s="24"/>
      <c r="G151" s="241"/>
      <c r="H151" s="24"/>
      <c r="I151" s="24"/>
      <c r="J151" s="241"/>
      <c r="K151" s="24"/>
      <c r="L151" s="24"/>
      <c r="M151" s="24"/>
      <c r="N151" s="24"/>
      <c r="O151" s="24"/>
      <c r="P151" s="58"/>
      <c r="Q151" s="24"/>
      <c r="R151" s="241"/>
      <c r="S151" s="24"/>
      <c r="T151" s="241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6"/>
      <c r="AK151" s="56"/>
      <c r="AL151" s="56"/>
      <c r="AM151" s="56"/>
      <c r="AN151" s="56"/>
    </row>
    <row r="152" spans="1:40" s="177" customFormat="1" x14ac:dyDescent="0.25">
      <c r="A152" s="24"/>
      <c r="B152" s="24"/>
      <c r="C152" s="24"/>
      <c r="D152" s="59"/>
      <c r="E152" s="38"/>
      <c r="F152" s="24"/>
      <c r="G152" s="241"/>
      <c r="H152" s="24"/>
      <c r="I152" s="24"/>
      <c r="J152" s="241"/>
      <c r="K152" s="24"/>
      <c r="L152" s="24"/>
      <c r="M152" s="24"/>
      <c r="N152" s="24"/>
      <c r="O152" s="24"/>
      <c r="P152" s="58"/>
      <c r="Q152" s="24"/>
      <c r="R152" s="241"/>
      <c r="S152" s="24"/>
      <c r="T152" s="241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6"/>
      <c r="AK152" s="56"/>
      <c r="AL152" s="56"/>
      <c r="AM152" s="56"/>
      <c r="AN152" s="56"/>
    </row>
    <row r="153" spans="1:40" s="177" customFormat="1" x14ac:dyDescent="0.25">
      <c r="A153" s="24"/>
      <c r="B153" s="24"/>
      <c r="C153" s="24"/>
      <c r="D153" s="59"/>
      <c r="E153" s="38"/>
      <c r="F153" s="24"/>
      <c r="G153" s="241"/>
      <c r="H153" s="24"/>
      <c r="I153" s="24"/>
      <c r="J153" s="241"/>
      <c r="K153" s="24"/>
      <c r="L153" s="24"/>
      <c r="M153" s="24"/>
      <c r="N153" s="24"/>
      <c r="O153" s="24"/>
      <c r="P153" s="58"/>
      <c r="Q153" s="24"/>
      <c r="R153" s="241"/>
      <c r="S153" s="24"/>
      <c r="T153" s="241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6"/>
      <c r="AK153" s="56"/>
      <c r="AL153" s="56"/>
      <c r="AM153" s="56"/>
      <c r="AN153" s="56"/>
    </row>
    <row r="154" spans="1:40" s="177" customFormat="1" x14ac:dyDescent="0.25">
      <c r="A154" s="24"/>
      <c r="B154" s="24"/>
      <c r="C154" s="24"/>
      <c r="D154" s="59"/>
      <c r="E154" s="38"/>
      <c r="F154" s="24"/>
      <c r="G154" s="241"/>
      <c r="H154" s="24"/>
      <c r="I154" s="24"/>
      <c r="J154" s="241"/>
      <c r="K154" s="24"/>
      <c r="L154" s="24"/>
      <c r="M154" s="24"/>
      <c r="N154" s="24"/>
      <c r="O154" s="24"/>
      <c r="P154" s="58"/>
      <c r="Q154" s="24"/>
      <c r="R154" s="241"/>
      <c r="S154" s="24"/>
      <c r="T154" s="241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6"/>
      <c r="AK154" s="56"/>
      <c r="AL154" s="56"/>
      <c r="AM154" s="56"/>
      <c r="AN154" s="56"/>
    </row>
    <row r="155" spans="1:40" s="177" customFormat="1" x14ac:dyDescent="0.25">
      <c r="A155" s="24"/>
      <c r="B155" s="24"/>
      <c r="C155" s="24"/>
      <c r="D155" s="59"/>
      <c r="E155" s="38"/>
      <c r="F155" s="24"/>
      <c r="G155" s="241"/>
      <c r="H155" s="24"/>
      <c r="I155" s="24"/>
      <c r="J155" s="241"/>
      <c r="K155" s="24"/>
      <c r="L155" s="24"/>
      <c r="M155" s="24"/>
      <c r="N155" s="24"/>
      <c r="O155" s="24"/>
      <c r="P155" s="58"/>
      <c r="Q155" s="24"/>
      <c r="R155" s="241"/>
      <c r="S155" s="24"/>
      <c r="T155" s="241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6"/>
      <c r="AK155" s="56"/>
      <c r="AL155" s="56"/>
      <c r="AM155" s="56"/>
      <c r="AN155" s="56"/>
    </row>
    <row r="156" spans="1:40" s="177" customFormat="1" x14ac:dyDescent="0.25">
      <c r="A156" s="24"/>
      <c r="B156" s="24"/>
      <c r="C156" s="24"/>
      <c r="D156" s="59"/>
      <c r="E156" s="38"/>
      <c r="F156" s="24"/>
      <c r="G156" s="241"/>
      <c r="H156" s="24"/>
      <c r="I156" s="24"/>
      <c r="J156" s="241"/>
      <c r="K156" s="24"/>
      <c r="L156" s="24"/>
      <c r="M156" s="24"/>
      <c r="N156" s="24"/>
      <c r="O156" s="24"/>
      <c r="P156" s="58"/>
      <c r="Q156" s="24"/>
      <c r="R156" s="241"/>
      <c r="S156" s="24"/>
      <c r="T156" s="241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6"/>
      <c r="AK156" s="56"/>
      <c r="AL156" s="56"/>
      <c r="AM156" s="56"/>
      <c r="AN156" s="56"/>
    </row>
    <row r="157" spans="1:40" s="177" customFormat="1" x14ac:dyDescent="0.25">
      <c r="A157" s="24"/>
      <c r="B157" s="24"/>
      <c r="C157" s="24"/>
      <c r="D157" s="59"/>
      <c r="E157" s="38"/>
      <c r="F157" s="24"/>
      <c r="G157" s="241"/>
      <c r="H157" s="24"/>
      <c r="I157" s="24"/>
      <c r="J157" s="241"/>
      <c r="K157" s="24"/>
      <c r="L157" s="24"/>
      <c r="M157" s="24"/>
      <c r="N157" s="24"/>
      <c r="O157" s="24"/>
      <c r="P157" s="58"/>
      <c r="Q157" s="24"/>
      <c r="R157" s="241"/>
      <c r="S157" s="24"/>
      <c r="T157" s="241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6"/>
      <c r="AK157" s="56"/>
      <c r="AL157" s="56"/>
      <c r="AM157" s="56"/>
      <c r="AN157" s="56"/>
    </row>
    <row r="158" spans="1:40" s="177" customFormat="1" x14ac:dyDescent="0.25">
      <c r="A158" s="24"/>
      <c r="B158" s="24"/>
      <c r="C158" s="24"/>
      <c r="D158" s="59"/>
      <c r="E158" s="38"/>
      <c r="F158" s="24"/>
      <c r="G158" s="241"/>
      <c r="H158" s="24"/>
      <c r="I158" s="24"/>
      <c r="J158" s="241"/>
      <c r="K158" s="24"/>
      <c r="L158" s="24"/>
      <c r="M158" s="24"/>
      <c r="N158" s="24"/>
      <c r="O158" s="24"/>
      <c r="P158" s="58"/>
      <c r="Q158" s="24"/>
      <c r="R158" s="241"/>
      <c r="S158" s="24"/>
      <c r="T158" s="241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6"/>
      <c r="AK158" s="56"/>
      <c r="AL158" s="56"/>
      <c r="AM158" s="56"/>
      <c r="AN158" s="56"/>
    </row>
    <row r="159" spans="1:40" s="177" customFormat="1" x14ac:dyDescent="0.25">
      <c r="A159" s="24"/>
      <c r="B159" s="24"/>
      <c r="C159" s="24"/>
      <c r="D159" s="59"/>
      <c r="E159" s="38"/>
      <c r="F159" s="24"/>
      <c r="G159" s="241"/>
      <c r="H159" s="24"/>
      <c r="I159" s="24"/>
      <c r="J159" s="241"/>
      <c r="K159" s="24"/>
      <c r="L159" s="24"/>
      <c r="M159" s="24"/>
      <c r="N159" s="24"/>
      <c r="O159" s="24"/>
      <c r="P159" s="58"/>
      <c r="Q159" s="24"/>
      <c r="R159" s="241"/>
      <c r="S159" s="24"/>
      <c r="T159" s="241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6"/>
      <c r="AK159" s="56"/>
      <c r="AL159" s="56"/>
      <c r="AM159" s="56"/>
      <c r="AN159" s="56"/>
    </row>
    <row r="160" spans="1:40" s="177" customFormat="1" x14ac:dyDescent="0.25">
      <c r="A160" s="24"/>
      <c r="B160" s="24"/>
      <c r="C160" s="24"/>
      <c r="D160" s="59"/>
      <c r="E160" s="38"/>
      <c r="F160" s="24"/>
      <c r="G160" s="241"/>
      <c r="H160" s="24"/>
      <c r="I160" s="24"/>
      <c r="J160" s="241"/>
      <c r="K160" s="24"/>
      <c r="L160" s="24"/>
      <c r="M160" s="24"/>
      <c r="N160" s="24"/>
      <c r="O160" s="24"/>
      <c r="P160" s="58"/>
      <c r="Q160" s="24"/>
      <c r="R160" s="241"/>
      <c r="S160" s="24"/>
      <c r="T160" s="241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6"/>
      <c r="AK160" s="56"/>
      <c r="AL160" s="56"/>
      <c r="AM160" s="56"/>
      <c r="AN160" s="56"/>
    </row>
    <row r="161" spans="1:40" s="177" customFormat="1" x14ac:dyDescent="0.25">
      <c r="A161" s="24"/>
      <c r="B161" s="24"/>
      <c r="C161" s="24"/>
      <c r="D161" s="59"/>
      <c r="E161" s="38"/>
      <c r="F161" s="24"/>
      <c r="G161" s="241"/>
      <c r="H161" s="24"/>
      <c r="I161" s="24"/>
      <c r="J161" s="241"/>
      <c r="K161" s="24"/>
      <c r="L161" s="24"/>
      <c r="M161" s="24"/>
      <c r="N161" s="24"/>
      <c r="O161" s="24"/>
      <c r="P161" s="58"/>
      <c r="Q161" s="24"/>
      <c r="R161" s="241"/>
      <c r="S161" s="24"/>
      <c r="T161" s="241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6"/>
      <c r="AK161" s="56"/>
      <c r="AL161" s="56"/>
      <c r="AM161" s="56"/>
      <c r="AN161" s="56"/>
    </row>
    <row r="162" spans="1:40" s="177" customFormat="1" x14ac:dyDescent="0.25">
      <c r="A162" s="24"/>
      <c r="B162" s="24"/>
      <c r="C162" s="24"/>
      <c r="D162" s="59"/>
      <c r="E162" s="38"/>
      <c r="F162" s="24"/>
      <c r="G162" s="241"/>
      <c r="H162" s="24"/>
      <c r="I162" s="24"/>
      <c r="J162" s="241"/>
      <c r="K162" s="24"/>
      <c r="L162" s="24"/>
      <c r="M162" s="24"/>
      <c r="N162" s="24"/>
      <c r="O162" s="24"/>
      <c r="P162" s="58"/>
      <c r="Q162" s="24"/>
      <c r="R162" s="241"/>
      <c r="S162" s="24"/>
      <c r="T162" s="241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6"/>
      <c r="AK162" s="56"/>
      <c r="AL162" s="56"/>
      <c r="AM162" s="56"/>
      <c r="AN162" s="56"/>
    </row>
    <row r="163" spans="1:40" s="177" customFormat="1" x14ac:dyDescent="0.25">
      <c r="A163" s="24"/>
      <c r="B163" s="24"/>
      <c r="C163" s="24"/>
      <c r="D163" s="59"/>
      <c r="E163" s="38"/>
      <c r="F163" s="24"/>
      <c r="G163" s="241"/>
      <c r="H163" s="24"/>
      <c r="I163" s="24"/>
      <c r="J163" s="241"/>
      <c r="K163" s="24"/>
      <c r="L163" s="24"/>
      <c r="M163" s="24"/>
      <c r="N163" s="24"/>
      <c r="O163" s="24"/>
      <c r="P163" s="58"/>
      <c r="Q163" s="24"/>
      <c r="R163" s="241"/>
      <c r="S163" s="24"/>
      <c r="T163" s="241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6"/>
      <c r="AK163" s="56"/>
      <c r="AL163" s="56"/>
      <c r="AM163" s="56"/>
      <c r="AN163" s="56"/>
    </row>
    <row r="164" spans="1:40" s="177" customFormat="1" x14ac:dyDescent="0.25">
      <c r="A164" s="24"/>
      <c r="B164" s="24"/>
      <c r="C164" s="24"/>
      <c r="D164" s="59"/>
      <c r="E164" s="38"/>
      <c r="F164" s="24"/>
      <c r="G164" s="241"/>
      <c r="H164" s="24"/>
      <c r="I164" s="24"/>
      <c r="J164" s="241"/>
      <c r="K164" s="24"/>
      <c r="L164" s="24"/>
      <c r="M164" s="24"/>
      <c r="N164" s="24"/>
      <c r="O164" s="24"/>
      <c r="P164" s="58"/>
      <c r="Q164" s="24"/>
      <c r="R164" s="241"/>
      <c r="S164" s="24"/>
      <c r="T164" s="241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6"/>
      <c r="AK164" s="56"/>
      <c r="AL164" s="56"/>
      <c r="AM164" s="56"/>
      <c r="AN164" s="56"/>
    </row>
    <row r="165" spans="1:40" s="177" customFormat="1" x14ac:dyDescent="0.25">
      <c r="A165" s="24"/>
      <c r="B165" s="24"/>
      <c r="C165" s="24"/>
      <c r="D165" s="59"/>
      <c r="E165" s="38"/>
      <c r="F165" s="24"/>
      <c r="G165" s="241"/>
      <c r="H165" s="24"/>
      <c r="I165" s="24"/>
      <c r="J165" s="241"/>
      <c r="K165" s="24"/>
      <c r="L165" s="24"/>
      <c r="M165" s="24"/>
      <c r="N165" s="24"/>
      <c r="O165" s="24"/>
      <c r="P165" s="58"/>
      <c r="Q165" s="24"/>
      <c r="R165" s="241"/>
      <c r="S165" s="24"/>
      <c r="T165" s="241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6"/>
      <c r="AK165" s="56"/>
      <c r="AL165" s="56"/>
      <c r="AM165" s="56"/>
      <c r="AN165" s="56"/>
    </row>
    <row r="166" spans="1:40" s="177" customFormat="1" x14ac:dyDescent="0.25">
      <c r="A166" s="24"/>
      <c r="B166" s="24"/>
      <c r="C166" s="24"/>
      <c r="D166" s="59"/>
      <c r="E166" s="38"/>
      <c r="F166" s="24"/>
      <c r="G166" s="241"/>
      <c r="H166" s="24"/>
      <c r="I166" s="24"/>
      <c r="J166" s="241"/>
      <c r="K166" s="24"/>
      <c r="L166" s="24"/>
      <c r="M166" s="24"/>
      <c r="N166" s="24"/>
      <c r="O166" s="24"/>
      <c r="P166" s="58"/>
      <c r="Q166" s="24"/>
      <c r="R166" s="241"/>
      <c r="S166" s="24"/>
      <c r="T166" s="241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6"/>
      <c r="AK166" s="56"/>
      <c r="AL166" s="56"/>
      <c r="AM166" s="56"/>
      <c r="AN166" s="56"/>
    </row>
    <row r="167" spans="1:40" s="177" customFormat="1" x14ac:dyDescent="0.25">
      <c r="A167" s="24"/>
      <c r="B167" s="24"/>
      <c r="C167" s="24"/>
      <c r="D167" s="59"/>
      <c r="E167" s="38"/>
      <c r="F167" s="24"/>
      <c r="G167" s="241"/>
      <c r="H167" s="24"/>
      <c r="I167" s="24"/>
      <c r="J167" s="241"/>
      <c r="K167" s="24"/>
      <c r="L167" s="24"/>
      <c r="M167" s="24"/>
      <c r="N167" s="24"/>
      <c r="O167" s="24"/>
      <c r="P167" s="58"/>
      <c r="Q167" s="24"/>
      <c r="R167" s="241"/>
      <c r="S167" s="24"/>
      <c r="T167" s="241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6"/>
      <c r="AK167" s="56"/>
      <c r="AL167" s="56"/>
      <c r="AM167" s="56"/>
      <c r="AN167" s="56"/>
    </row>
    <row r="168" spans="1:40" s="177" customFormat="1" x14ac:dyDescent="0.25">
      <c r="A168" s="24"/>
      <c r="B168" s="24"/>
      <c r="C168" s="24"/>
      <c r="D168" s="59"/>
      <c r="E168" s="38"/>
      <c r="F168" s="24"/>
      <c r="G168" s="241"/>
      <c r="H168" s="24"/>
      <c r="I168" s="24"/>
      <c r="J168" s="241"/>
      <c r="K168" s="24"/>
      <c r="L168" s="24"/>
      <c r="M168" s="24"/>
      <c r="N168" s="24"/>
      <c r="O168" s="24"/>
      <c r="P168" s="58"/>
      <c r="Q168" s="24"/>
      <c r="R168" s="241"/>
      <c r="S168" s="24"/>
      <c r="T168" s="241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6"/>
      <c r="AK168" s="56"/>
      <c r="AL168" s="56"/>
      <c r="AM168" s="56"/>
      <c r="AN168" s="56"/>
    </row>
    <row r="169" spans="1:40" s="177" customFormat="1" x14ac:dyDescent="0.25">
      <c r="A169" s="24"/>
      <c r="B169" s="24"/>
      <c r="C169" s="24"/>
      <c r="D169" s="59"/>
      <c r="E169" s="38"/>
      <c r="F169" s="24"/>
      <c r="G169" s="241"/>
      <c r="H169" s="24"/>
      <c r="I169" s="24"/>
      <c r="J169" s="241"/>
      <c r="K169" s="24"/>
      <c r="L169" s="24"/>
      <c r="M169" s="24"/>
      <c r="N169" s="24"/>
      <c r="O169" s="24"/>
      <c r="P169" s="58"/>
      <c r="Q169" s="24"/>
      <c r="R169" s="241"/>
      <c r="S169" s="24"/>
      <c r="T169" s="241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6"/>
      <c r="AK169" s="56"/>
      <c r="AL169" s="56"/>
      <c r="AM169" s="56"/>
      <c r="AN169" s="56"/>
    </row>
    <row r="170" spans="1:40" s="177" customFormat="1" x14ac:dyDescent="0.25">
      <c r="A170" s="24"/>
      <c r="B170" s="24"/>
      <c r="C170" s="24"/>
      <c r="D170" s="59"/>
      <c r="E170" s="38"/>
      <c r="F170" s="24"/>
      <c r="G170" s="241"/>
      <c r="H170" s="24"/>
      <c r="I170" s="24"/>
      <c r="J170" s="241"/>
      <c r="K170" s="24"/>
      <c r="L170" s="24"/>
      <c r="M170" s="24"/>
      <c r="N170" s="24"/>
      <c r="O170" s="24"/>
      <c r="P170" s="58"/>
      <c r="Q170" s="24"/>
      <c r="R170" s="241"/>
      <c r="S170" s="24"/>
      <c r="T170" s="241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6"/>
      <c r="AK170" s="56"/>
      <c r="AL170" s="56"/>
      <c r="AM170" s="56"/>
      <c r="AN170" s="56"/>
    </row>
    <row r="171" spans="1:40" s="177" customFormat="1" x14ac:dyDescent="0.25">
      <c r="A171" s="24"/>
      <c r="B171" s="24"/>
      <c r="C171" s="24"/>
      <c r="D171" s="59"/>
      <c r="E171" s="38"/>
      <c r="F171" s="24"/>
      <c r="G171" s="241"/>
      <c r="H171" s="24"/>
      <c r="I171" s="24"/>
      <c r="J171" s="241"/>
      <c r="K171" s="24"/>
      <c r="L171" s="24"/>
      <c r="M171" s="24"/>
      <c r="N171" s="24"/>
      <c r="O171" s="24"/>
      <c r="P171" s="58"/>
      <c r="Q171" s="24"/>
      <c r="R171" s="241"/>
      <c r="S171" s="24"/>
      <c r="T171" s="241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6"/>
      <c r="AK171" s="56"/>
      <c r="AL171" s="56"/>
      <c r="AM171" s="56"/>
      <c r="AN171" s="56"/>
    </row>
    <row r="172" spans="1:40" s="177" customFormat="1" x14ac:dyDescent="0.25">
      <c r="A172" s="24"/>
      <c r="B172" s="24"/>
      <c r="C172" s="24"/>
      <c r="D172" s="59"/>
      <c r="E172" s="38"/>
      <c r="F172" s="24"/>
      <c r="G172" s="241"/>
      <c r="H172" s="24"/>
      <c r="I172" s="24"/>
      <c r="J172" s="241"/>
      <c r="K172" s="24"/>
      <c r="L172" s="24"/>
      <c r="M172" s="24"/>
      <c r="N172" s="24"/>
      <c r="O172" s="24"/>
      <c r="P172" s="58"/>
      <c r="Q172" s="24"/>
      <c r="R172" s="241"/>
      <c r="S172" s="24"/>
      <c r="T172" s="241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6"/>
      <c r="AK172" s="56"/>
      <c r="AL172" s="56"/>
      <c r="AM172" s="56"/>
      <c r="AN172" s="56"/>
    </row>
    <row r="173" spans="1:40" s="177" customFormat="1" x14ac:dyDescent="0.25">
      <c r="A173" s="24"/>
      <c r="B173" s="24"/>
      <c r="C173" s="24"/>
      <c r="D173" s="59"/>
      <c r="E173" s="38"/>
      <c r="F173" s="24"/>
      <c r="G173" s="241"/>
      <c r="H173" s="24"/>
      <c r="I173" s="24"/>
      <c r="J173" s="241"/>
      <c r="K173" s="24"/>
      <c r="L173" s="24"/>
      <c r="M173" s="24"/>
      <c r="N173" s="24"/>
      <c r="O173" s="24"/>
      <c r="P173" s="58"/>
      <c r="Q173" s="24"/>
      <c r="R173" s="241"/>
      <c r="S173" s="24"/>
      <c r="T173" s="241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6"/>
      <c r="AK173" s="56"/>
      <c r="AL173" s="56"/>
      <c r="AM173" s="56"/>
      <c r="AN173" s="56"/>
    </row>
    <row r="174" spans="1:40" s="177" customFormat="1" x14ac:dyDescent="0.25">
      <c r="A174" s="24"/>
      <c r="B174" s="24"/>
      <c r="C174" s="24"/>
      <c r="D174" s="59"/>
      <c r="E174" s="38"/>
      <c r="F174" s="24"/>
      <c r="G174" s="241"/>
      <c r="H174" s="24"/>
      <c r="I174" s="24"/>
      <c r="J174" s="241"/>
      <c r="K174" s="24"/>
      <c r="L174" s="24"/>
      <c r="M174" s="24"/>
      <c r="N174" s="24"/>
      <c r="O174" s="24"/>
      <c r="P174" s="58"/>
      <c r="Q174" s="24"/>
      <c r="R174" s="241"/>
      <c r="S174" s="24"/>
      <c r="T174" s="241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6"/>
      <c r="AK174" s="56"/>
      <c r="AL174" s="56"/>
      <c r="AM174" s="56"/>
      <c r="AN174" s="56"/>
    </row>
    <row r="175" spans="1:40" s="177" customFormat="1" x14ac:dyDescent="0.25">
      <c r="A175" s="24"/>
      <c r="B175" s="24"/>
      <c r="C175" s="24"/>
      <c r="D175" s="59"/>
      <c r="E175" s="38"/>
      <c r="F175" s="24"/>
      <c r="G175" s="241"/>
      <c r="H175" s="24"/>
      <c r="I175" s="24"/>
      <c r="J175" s="241"/>
      <c r="K175" s="24"/>
      <c r="L175" s="24"/>
      <c r="M175" s="24"/>
      <c r="N175" s="24"/>
      <c r="O175" s="24"/>
      <c r="P175" s="58"/>
      <c r="Q175" s="24"/>
      <c r="R175" s="241"/>
      <c r="S175" s="24"/>
      <c r="T175" s="241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6"/>
      <c r="AK175" s="56"/>
      <c r="AL175" s="56"/>
      <c r="AM175" s="56"/>
      <c r="AN175" s="56"/>
    </row>
    <row r="176" spans="1:40" s="177" customFormat="1" x14ac:dyDescent="0.25">
      <c r="A176" s="24"/>
      <c r="B176" s="24"/>
      <c r="C176" s="24"/>
      <c r="D176" s="59"/>
      <c r="E176" s="38"/>
      <c r="F176" s="24"/>
      <c r="G176" s="241"/>
      <c r="H176" s="24"/>
      <c r="I176" s="24"/>
      <c r="J176" s="241"/>
      <c r="K176" s="24"/>
      <c r="L176" s="24"/>
      <c r="M176" s="24"/>
      <c r="N176" s="24"/>
      <c r="O176" s="24"/>
      <c r="P176" s="58"/>
      <c r="Q176" s="24"/>
      <c r="R176" s="241"/>
      <c r="S176" s="24"/>
      <c r="T176" s="241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6"/>
      <c r="AK176" s="56"/>
      <c r="AL176" s="56"/>
      <c r="AM176" s="56"/>
      <c r="AN176" s="56"/>
    </row>
    <row r="177" spans="1:40" s="177" customFormat="1" x14ac:dyDescent="0.25">
      <c r="A177" s="24"/>
      <c r="B177" s="24"/>
      <c r="C177" s="24"/>
      <c r="D177" s="59"/>
      <c r="E177" s="38"/>
      <c r="F177" s="24"/>
      <c r="G177" s="241"/>
      <c r="H177" s="24"/>
      <c r="I177" s="24"/>
      <c r="J177" s="241"/>
      <c r="K177" s="24"/>
      <c r="L177" s="24"/>
      <c r="M177" s="24"/>
      <c r="N177" s="24"/>
      <c r="O177" s="24"/>
      <c r="P177" s="58"/>
      <c r="Q177" s="24"/>
      <c r="R177" s="241"/>
      <c r="S177" s="24"/>
      <c r="T177" s="241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6"/>
      <c r="AK177" s="56"/>
      <c r="AL177" s="56"/>
      <c r="AM177" s="56"/>
      <c r="AN177" s="56"/>
    </row>
    <row r="178" spans="1:40" s="177" customFormat="1" x14ac:dyDescent="0.25">
      <c r="A178" s="24"/>
      <c r="B178" s="24"/>
      <c r="C178" s="24"/>
      <c r="D178" s="59"/>
      <c r="E178" s="38"/>
      <c r="F178" s="24"/>
      <c r="G178" s="241"/>
      <c r="H178" s="24"/>
      <c r="I178" s="24"/>
      <c r="J178" s="241"/>
      <c r="K178" s="24"/>
      <c r="L178" s="24"/>
      <c r="M178" s="24"/>
      <c r="N178" s="24"/>
      <c r="O178" s="24"/>
      <c r="P178" s="58"/>
      <c r="Q178" s="24"/>
      <c r="R178" s="241"/>
      <c r="S178" s="24"/>
      <c r="T178" s="241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6"/>
      <c r="AK178" s="56"/>
      <c r="AL178" s="56"/>
      <c r="AM178" s="56"/>
      <c r="AN178" s="56"/>
    </row>
    <row r="179" spans="1:40" s="177" customFormat="1" x14ac:dyDescent="0.25">
      <c r="A179" s="24"/>
      <c r="B179" s="24"/>
      <c r="C179" s="24"/>
      <c r="D179" s="59"/>
      <c r="E179" s="38"/>
      <c r="F179" s="24"/>
      <c r="G179" s="241"/>
      <c r="H179" s="24"/>
      <c r="I179" s="24"/>
      <c r="J179" s="241"/>
      <c r="K179" s="24"/>
      <c r="L179" s="24"/>
      <c r="M179" s="24"/>
      <c r="N179" s="24"/>
      <c r="O179" s="24"/>
      <c r="P179" s="58"/>
      <c r="Q179" s="24"/>
      <c r="R179" s="241"/>
      <c r="S179" s="24"/>
      <c r="T179" s="241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6"/>
      <c r="AK179" s="56"/>
      <c r="AL179" s="56"/>
      <c r="AM179" s="56"/>
      <c r="AN179" s="56"/>
    </row>
    <row r="180" spans="1:40" s="177" customFormat="1" x14ac:dyDescent="0.25">
      <c r="A180" s="24"/>
      <c r="B180" s="24"/>
      <c r="C180" s="24"/>
      <c r="D180" s="59"/>
      <c r="E180" s="38"/>
      <c r="F180" s="24"/>
      <c r="G180" s="241"/>
      <c r="H180" s="24"/>
      <c r="I180" s="24"/>
      <c r="J180" s="241"/>
      <c r="K180" s="24"/>
      <c r="L180" s="24"/>
      <c r="M180" s="24"/>
      <c r="N180" s="24"/>
      <c r="O180" s="24"/>
      <c r="P180" s="58"/>
      <c r="Q180" s="24"/>
      <c r="R180" s="241"/>
      <c r="S180" s="24"/>
      <c r="T180" s="241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6"/>
      <c r="AK180" s="56"/>
      <c r="AL180" s="56"/>
      <c r="AM180" s="56"/>
      <c r="AN180" s="56"/>
    </row>
    <row r="181" spans="1:40" s="177" customFormat="1" x14ac:dyDescent="0.25">
      <c r="A181" s="24"/>
      <c r="B181" s="24"/>
      <c r="C181" s="24"/>
      <c r="D181" s="59"/>
      <c r="E181" s="38"/>
      <c r="F181" s="24"/>
      <c r="G181" s="241"/>
      <c r="H181" s="24"/>
      <c r="I181" s="24"/>
      <c r="J181" s="241"/>
      <c r="K181" s="24"/>
      <c r="L181" s="24"/>
      <c r="M181" s="24"/>
      <c r="N181" s="24"/>
      <c r="O181" s="24"/>
      <c r="P181" s="58"/>
      <c r="Q181" s="24"/>
      <c r="R181" s="241"/>
      <c r="S181" s="24"/>
      <c r="T181" s="241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6"/>
      <c r="AK181" s="56"/>
      <c r="AL181" s="56"/>
      <c r="AM181" s="56"/>
      <c r="AN181" s="56"/>
    </row>
    <row r="182" spans="1:40" s="177" customFormat="1" x14ac:dyDescent="0.25">
      <c r="A182" s="24"/>
      <c r="B182" s="24"/>
      <c r="C182" s="24"/>
      <c r="D182" s="59"/>
      <c r="E182" s="38"/>
      <c r="F182" s="24"/>
      <c r="G182" s="241"/>
      <c r="H182" s="24"/>
      <c r="I182" s="24"/>
      <c r="J182" s="241"/>
      <c r="K182" s="24"/>
      <c r="L182" s="24"/>
      <c r="M182" s="24"/>
      <c r="N182" s="24"/>
      <c r="O182" s="24"/>
      <c r="P182" s="58"/>
      <c r="Q182" s="24"/>
      <c r="R182" s="241"/>
      <c r="S182" s="24"/>
      <c r="T182" s="241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6"/>
      <c r="AK182" s="56"/>
      <c r="AL182" s="56"/>
      <c r="AM182" s="56"/>
      <c r="AN182" s="56"/>
    </row>
    <row r="183" spans="1:40" s="177" customFormat="1" x14ac:dyDescent="0.25">
      <c r="A183" s="24"/>
      <c r="B183" s="24"/>
      <c r="C183" s="24"/>
      <c r="D183" s="59"/>
      <c r="E183" s="38"/>
      <c r="F183" s="24"/>
      <c r="G183" s="241"/>
      <c r="H183" s="24"/>
      <c r="I183" s="24"/>
      <c r="J183" s="241"/>
      <c r="K183" s="24"/>
      <c r="L183" s="24"/>
      <c r="M183" s="24"/>
      <c r="N183" s="24"/>
      <c r="O183" s="24"/>
      <c r="P183" s="58"/>
      <c r="Q183" s="24"/>
      <c r="R183" s="241"/>
      <c r="S183" s="24"/>
      <c r="T183" s="241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6"/>
      <c r="AK183" s="56"/>
      <c r="AL183" s="56"/>
      <c r="AM183" s="56"/>
      <c r="AN183" s="56"/>
    </row>
    <row r="184" spans="1:40" s="177" customFormat="1" x14ac:dyDescent="0.25">
      <c r="A184" s="24"/>
      <c r="B184" s="24"/>
      <c r="C184" s="24"/>
      <c r="D184" s="59"/>
      <c r="E184" s="38"/>
      <c r="F184" s="24"/>
      <c r="G184" s="241"/>
      <c r="H184" s="24"/>
      <c r="I184" s="24"/>
      <c r="J184" s="241"/>
      <c r="K184" s="24"/>
      <c r="L184" s="24"/>
      <c r="M184" s="24"/>
      <c r="N184" s="24"/>
      <c r="O184" s="24"/>
      <c r="P184" s="58"/>
      <c r="Q184" s="24"/>
      <c r="R184" s="241"/>
      <c r="S184" s="24"/>
      <c r="T184" s="241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6"/>
      <c r="AK184" s="56"/>
      <c r="AL184" s="56"/>
      <c r="AM184" s="56"/>
      <c r="AN184" s="56"/>
    </row>
    <row r="185" spans="1:40" s="177" customFormat="1" x14ac:dyDescent="0.25">
      <c r="A185" s="24"/>
      <c r="B185" s="24"/>
      <c r="C185" s="24"/>
      <c r="D185" s="59"/>
      <c r="E185" s="38"/>
      <c r="F185" s="24"/>
      <c r="G185" s="241"/>
      <c r="H185" s="24"/>
      <c r="I185" s="24"/>
      <c r="J185" s="241"/>
      <c r="K185" s="24"/>
      <c r="L185" s="24"/>
      <c r="M185" s="24"/>
      <c r="N185" s="24"/>
      <c r="O185" s="24"/>
      <c r="P185" s="58"/>
      <c r="Q185" s="24"/>
      <c r="R185" s="241"/>
      <c r="S185" s="24"/>
      <c r="T185" s="241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6"/>
      <c r="AK185" s="56"/>
      <c r="AL185" s="56"/>
      <c r="AM185" s="56"/>
      <c r="AN185" s="56"/>
    </row>
    <row r="186" spans="1:40" s="177" customFormat="1" x14ac:dyDescent="0.25">
      <c r="A186" s="24"/>
      <c r="B186" s="24"/>
      <c r="C186" s="24"/>
      <c r="D186" s="59"/>
      <c r="E186" s="38"/>
      <c r="F186" s="24"/>
      <c r="G186" s="241"/>
      <c r="H186" s="24"/>
      <c r="I186" s="24"/>
      <c r="J186" s="241"/>
      <c r="K186" s="24"/>
      <c r="L186" s="24"/>
      <c r="M186" s="24"/>
      <c r="N186" s="24"/>
      <c r="O186" s="24"/>
      <c r="P186" s="58"/>
      <c r="Q186" s="24"/>
      <c r="R186" s="241"/>
      <c r="S186" s="24"/>
      <c r="T186" s="241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6"/>
      <c r="AK186" s="56"/>
      <c r="AL186" s="56"/>
      <c r="AM186" s="56"/>
      <c r="AN186" s="56"/>
    </row>
    <row r="187" spans="1:40" s="177" customFormat="1" x14ac:dyDescent="0.25">
      <c r="A187" s="24"/>
      <c r="B187" s="24"/>
      <c r="C187" s="24"/>
      <c r="D187" s="59"/>
      <c r="E187" s="38"/>
      <c r="F187" s="24"/>
      <c r="G187" s="241"/>
      <c r="H187" s="24"/>
      <c r="I187" s="24"/>
      <c r="J187" s="241"/>
      <c r="K187" s="24"/>
      <c r="L187" s="24"/>
      <c r="M187" s="24"/>
      <c r="N187" s="24"/>
      <c r="O187" s="24"/>
      <c r="P187" s="58"/>
      <c r="Q187" s="24"/>
      <c r="R187" s="241"/>
      <c r="S187" s="24"/>
      <c r="T187" s="241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6"/>
      <c r="AK187" s="56"/>
      <c r="AL187" s="56"/>
      <c r="AM187" s="56"/>
      <c r="AN187" s="56"/>
    </row>
    <row r="188" spans="1:40" s="177" customFormat="1" x14ac:dyDescent="0.25">
      <c r="A188" s="24"/>
      <c r="B188" s="24"/>
      <c r="C188" s="24"/>
      <c r="D188" s="59"/>
      <c r="E188" s="38"/>
      <c r="F188" s="24"/>
      <c r="G188" s="241"/>
      <c r="H188" s="24"/>
      <c r="I188" s="24"/>
      <c r="J188" s="241"/>
      <c r="K188" s="24"/>
      <c r="L188" s="24"/>
      <c r="M188" s="24"/>
      <c r="N188" s="24"/>
      <c r="O188" s="24"/>
      <c r="P188" s="58"/>
      <c r="Q188" s="24"/>
      <c r="R188" s="241"/>
      <c r="S188" s="24"/>
      <c r="T188" s="241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6"/>
      <c r="AK188" s="56"/>
      <c r="AL188" s="56"/>
      <c r="AM188" s="56"/>
      <c r="AN188" s="56"/>
    </row>
    <row r="189" spans="1:40" s="177" customFormat="1" x14ac:dyDescent="0.25">
      <c r="A189" s="24"/>
      <c r="B189" s="24"/>
      <c r="C189" s="24"/>
      <c r="D189" s="59"/>
      <c r="E189" s="38"/>
      <c r="F189" s="24"/>
      <c r="G189" s="241"/>
      <c r="H189" s="24"/>
      <c r="I189" s="24"/>
      <c r="J189" s="241"/>
      <c r="K189" s="24"/>
      <c r="L189" s="24"/>
      <c r="M189" s="24"/>
      <c r="N189" s="24"/>
      <c r="O189" s="24"/>
      <c r="P189" s="58"/>
      <c r="Q189" s="24"/>
      <c r="R189" s="241"/>
      <c r="S189" s="24"/>
      <c r="T189" s="241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6"/>
      <c r="AK189" s="56"/>
      <c r="AL189" s="56"/>
      <c r="AM189" s="56"/>
      <c r="AN189" s="56"/>
    </row>
    <row r="190" spans="1:40" s="177" customFormat="1" x14ac:dyDescent="0.25">
      <c r="A190" s="24"/>
      <c r="B190" s="24"/>
      <c r="C190" s="24"/>
      <c r="D190" s="59"/>
      <c r="E190" s="38"/>
      <c r="F190" s="24"/>
      <c r="G190" s="241"/>
      <c r="H190" s="24"/>
      <c r="I190" s="24"/>
      <c r="J190" s="241"/>
      <c r="K190" s="24"/>
      <c r="L190" s="24"/>
      <c r="M190" s="24"/>
      <c r="N190" s="24"/>
      <c r="O190" s="24"/>
      <c r="P190" s="58"/>
      <c r="Q190" s="24"/>
      <c r="R190" s="241"/>
      <c r="S190" s="24"/>
      <c r="T190" s="241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6"/>
      <c r="AK190" s="56"/>
      <c r="AL190" s="56"/>
      <c r="AM190" s="56"/>
      <c r="AN190" s="56"/>
    </row>
    <row r="191" spans="1:40" s="177" customFormat="1" x14ac:dyDescent="0.25">
      <c r="A191" s="24"/>
      <c r="B191" s="24"/>
      <c r="C191" s="24"/>
      <c r="D191" s="59"/>
      <c r="E191" s="38"/>
      <c r="F191" s="24"/>
      <c r="G191" s="241"/>
      <c r="H191" s="24"/>
      <c r="I191" s="24"/>
      <c r="J191" s="241"/>
      <c r="K191" s="24"/>
      <c r="L191" s="24"/>
      <c r="M191" s="24"/>
      <c r="N191" s="24"/>
      <c r="O191" s="24"/>
      <c r="P191" s="58"/>
      <c r="Q191" s="24"/>
      <c r="R191" s="241"/>
      <c r="S191" s="24"/>
      <c r="T191" s="241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6"/>
      <c r="AK191" s="56"/>
      <c r="AL191" s="56"/>
      <c r="AM191" s="56"/>
      <c r="AN191" s="56"/>
    </row>
    <row r="192" spans="1:40" s="177" customFormat="1" x14ac:dyDescent="0.25">
      <c r="A192" s="24"/>
      <c r="B192" s="24"/>
      <c r="C192" s="24"/>
      <c r="D192" s="59"/>
      <c r="E192" s="38"/>
      <c r="F192" s="24"/>
      <c r="G192" s="241"/>
      <c r="H192" s="24"/>
      <c r="I192" s="24"/>
      <c r="J192" s="241"/>
      <c r="K192" s="24"/>
      <c r="L192" s="24"/>
      <c r="M192" s="24"/>
      <c r="N192" s="24"/>
      <c r="O192" s="24"/>
      <c r="P192" s="58"/>
      <c r="Q192" s="24"/>
      <c r="R192" s="241"/>
      <c r="S192" s="24"/>
      <c r="T192" s="241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6"/>
      <c r="AK192" s="56"/>
      <c r="AL192" s="56"/>
      <c r="AM192" s="56"/>
      <c r="AN192" s="56"/>
    </row>
    <row r="193" spans="1:40" s="177" customFormat="1" x14ac:dyDescent="0.25">
      <c r="A193" s="24"/>
      <c r="B193" s="24"/>
      <c r="C193" s="24"/>
      <c r="D193" s="59"/>
      <c r="E193" s="38"/>
      <c r="F193" s="24"/>
      <c r="G193" s="241"/>
      <c r="H193" s="24"/>
      <c r="I193" s="24"/>
      <c r="J193" s="241"/>
      <c r="K193" s="24"/>
      <c r="L193" s="24"/>
      <c r="M193" s="24"/>
      <c r="N193" s="24"/>
      <c r="O193" s="24"/>
      <c r="P193" s="58"/>
      <c r="Q193" s="24"/>
      <c r="R193" s="241"/>
      <c r="S193" s="24"/>
      <c r="T193" s="241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6"/>
      <c r="AK193" s="56"/>
      <c r="AL193" s="56"/>
      <c r="AM193" s="56"/>
      <c r="AN193" s="56"/>
    </row>
    <row r="194" spans="1:40" s="177" customFormat="1" x14ac:dyDescent="0.25">
      <c r="A194" s="24"/>
      <c r="B194" s="24"/>
      <c r="C194" s="24"/>
      <c r="D194" s="59"/>
      <c r="E194" s="38"/>
      <c r="F194" s="24"/>
      <c r="G194" s="241"/>
      <c r="H194" s="24"/>
      <c r="I194" s="24"/>
      <c r="J194" s="241"/>
      <c r="K194" s="24"/>
      <c r="L194" s="24"/>
      <c r="M194" s="24"/>
      <c r="N194" s="24"/>
      <c r="O194" s="24"/>
      <c r="P194" s="58"/>
      <c r="Q194" s="24"/>
      <c r="R194" s="241"/>
      <c r="S194" s="24"/>
      <c r="T194" s="241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6"/>
      <c r="AK194" s="56"/>
      <c r="AL194" s="56"/>
      <c r="AM194" s="56"/>
      <c r="AN194" s="56"/>
    </row>
    <row r="195" spans="1:40" s="177" customFormat="1" x14ac:dyDescent="0.25">
      <c r="A195" s="24"/>
      <c r="B195" s="24"/>
      <c r="C195" s="24"/>
      <c r="D195" s="59"/>
      <c r="E195" s="38"/>
      <c r="F195" s="24"/>
      <c r="G195" s="241"/>
      <c r="H195" s="24"/>
      <c r="I195" s="24"/>
      <c r="J195" s="241"/>
      <c r="K195" s="24"/>
      <c r="L195" s="24"/>
      <c r="M195" s="24"/>
      <c r="N195" s="24"/>
      <c r="O195" s="24"/>
      <c r="P195" s="58"/>
      <c r="Q195" s="24"/>
      <c r="R195" s="241"/>
      <c r="S195" s="24"/>
      <c r="T195" s="241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  <c r="AI195" s="54"/>
      <c r="AJ195" s="56"/>
      <c r="AK195" s="56"/>
      <c r="AL195" s="56"/>
      <c r="AM195" s="56"/>
      <c r="AN195" s="56"/>
    </row>
    <row r="196" spans="1:40" s="177" customFormat="1" x14ac:dyDescent="0.25">
      <c r="A196" s="24"/>
      <c r="B196" s="24"/>
      <c r="C196" s="24"/>
      <c r="D196" s="59"/>
      <c r="E196" s="38"/>
      <c r="F196" s="24"/>
      <c r="G196" s="241"/>
      <c r="H196" s="24"/>
      <c r="I196" s="24"/>
      <c r="J196" s="241"/>
      <c r="K196" s="24"/>
      <c r="L196" s="24"/>
      <c r="M196" s="24"/>
      <c r="N196" s="24"/>
      <c r="O196" s="24"/>
      <c r="P196" s="58"/>
      <c r="Q196" s="24"/>
      <c r="R196" s="241"/>
      <c r="S196" s="24"/>
      <c r="T196" s="241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6"/>
      <c r="AK196" s="56"/>
      <c r="AL196" s="56"/>
      <c r="AM196" s="56"/>
      <c r="AN196" s="56"/>
    </row>
    <row r="197" spans="1:40" s="177" customFormat="1" x14ac:dyDescent="0.25">
      <c r="A197" s="24"/>
      <c r="B197" s="24"/>
      <c r="C197" s="24"/>
      <c r="D197" s="59"/>
      <c r="E197" s="38"/>
      <c r="F197" s="24"/>
      <c r="G197" s="241"/>
      <c r="H197" s="24"/>
      <c r="I197" s="24"/>
      <c r="J197" s="241"/>
      <c r="K197" s="24"/>
      <c r="L197" s="24"/>
      <c r="M197" s="24"/>
      <c r="N197" s="24"/>
      <c r="O197" s="24"/>
      <c r="P197" s="58"/>
      <c r="Q197" s="24"/>
      <c r="R197" s="241"/>
      <c r="S197" s="24"/>
      <c r="T197" s="241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6"/>
      <c r="AK197" s="56"/>
      <c r="AL197" s="56"/>
      <c r="AM197" s="56"/>
      <c r="AN197" s="56"/>
    </row>
    <row r="198" spans="1:40" s="177" customFormat="1" x14ac:dyDescent="0.25">
      <c r="A198" s="24"/>
      <c r="B198" s="24"/>
      <c r="C198" s="24"/>
      <c r="D198" s="59"/>
      <c r="E198" s="38"/>
      <c r="F198" s="24"/>
      <c r="G198" s="241"/>
      <c r="H198" s="24"/>
      <c r="I198" s="24"/>
      <c r="J198" s="241"/>
      <c r="K198" s="24"/>
      <c r="L198" s="24"/>
      <c r="M198" s="24"/>
      <c r="N198" s="24"/>
      <c r="O198" s="24"/>
      <c r="P198" s="58"/>
      <c r="Q198" s="24"/>
      <c r="R198" s="241"/>
      <c r="S198" s="24"/>
      <c r="T198" s="241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6"/>
      <c r="AK198" s="56"/>
      <c r="AL198" s="56"/>
      <c r="AM198" s="56"/>
      <c r="AN198" s="56"/>
    </row>
    <row r="199" spans="1:40" s="177" customFormat="1" x14ac:dyDescent="0.25">
      <c r="A199" s="24"/>
      <c r="B199" s="24"/>
      <c r="C199" s="24"/>
      <c r="D199" s="59"/>
      <c r="E199" s="38"/>
      <c r="F199" s="24"/>
      <c r="G199" s="241"/>
      <c r="H199" s="24"/>
      <c r="I199" s="24"/>
      <c r="J199" s="241"/>
      <c r="K199" s="24"/>
      <c r="L199" s="24"/>
      <c r="M199" s="24"/>
      <c r="N199" s="24"/>
      <c r="O199" s="24"/>
      <c r="P199" s="58"/>
      <c r="Q199" s="24"/>
      <c r="R199" s="241"/>
      <c r="S199" s="24"/>
      <c r="T199" s="241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6"/>
      <c r="AK199" s="56"/>
      <c r="AL199" s="56"/>
      <c r="AM199" s="56"/>
      <c r="AN199" s="56"/>
    </row>
    <row r="200" spans="1:40" s="177" customFormat="1" x14ac:dyDescent="0.25">
      <c r="A200" s="24"/>
      <c r="B200" s="24"/>
      <c r="C200" s="24"/>
      <c r="D200" s="59"/>
      <c r="E200" s="38"/>
      <c r="F200" s="24"/>
      <c r="G200" s="241"/>
      <c r="H200" s="24"/>
      <c r="I200" s="24"/>
      <c r="J200" s="241"/>
      <c r="K200" s="24"/>
      <c r="L200" s="24"/>
      <c r="M200" s="24"/>
      <c r="N200" s="24"/>
      <c r="O200" s="24"/>
      <c r="P200" s="58"/>
      <c r="Q200" s="24"/>
      <c r="R200" s="241"/>
      <c r="S200" s="24"/>
      <c r="T200" s="241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6"/>
      <c r="AK200" s="56"/>
      <c r="AL200" s="56"/>
      <c r="AM200" s="56"/>
      <c r="AN200" s="56"/>
    </row>
    <row r="201" spans="1:40" s="177" customFormat="1" x14ac:dyDescent="0.25">
      <c r="A201" s="24"/>
      <c r="B201" s="24"/>
      <c r="C201" s="24"/>
      <c r="D201" s="59"/>
      <c r="E201" s="38"/>
      <c r="F201" s="24"/>
      <c r="G201" s="241"/>
      <c r="H201" s="24"/>
      <c r="I201" s="24"/>
      <c r="J201" s="241"/>
      <c r="K201" s="24"/>
      <c r="L201" s="24"/>
      <c r="M201" s="24"/>
      <c r="N201" s="24"/>
      <c r="O201" s="24"/>
      <c r="P201" s="58"/>
      <c r="Q201" s="24"/>
      <c r="R201" s="241"/>
      <c r="S201" s="24"/>
      <c r="T201" s="241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6"/>
      <c r="AK201" s="56"/>
      <c r="AL201" s="56"/>
      <c r="AM201" s="56"/>
      <c r="AN201" s="56"/>
    </row>
    <row r="202" spans="1:40" s="177" customFormat="1" x14ac:dyDescent="0.25">
      <c r="A202" s="24"/>
      <c r="B202" s="24"/>
      <c r="C202" s="24"/>
      <c r="D202" s="59"/>
      <c r="E202" s="38"/>
      <c r="F202" s="24"/>
      <c r="G202" s="241"/>
      <c r="H202" s="24"/>
      <c r="I202" s="24"/>
      <c r="J202" s="241"/>
      <c r="K202" s="24"/>
      <c r="L202" s="24"/>
      <c r="M202" s="24"/>
      <c r="N202" s="24"/>
      <c r="O202" s="24"/>
      <c r="P202" s="58"/>
      <c r="Q202" s="24"/>
      <c r="R202" s="241"/>
      <c r="S202" s="24"/>
      <c r="T202" s="241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6"/>
      <c r="AK202" s="56"/>
      <c r="AL202" s="56"/>
      <c r="AM202" s="56"/>
      <c r="AN202" s="56"/>
    </row>
    <row r="203" spans="1:40" s="177" customFormat="1" x14ac:dyDescent="0.25">
      <c r="A203" s="24"/>
      <c r="B203" s="24"/>
      <c r="C203" s="24"/>
      <c r="D203" s="59"/>
      <c r="E203" s="38"/>
      <c r="F203" s="24"/>
      <c r="G203" s="241"/>
      <c r="H203" s="24"/>
      <c r="I203" s="24"/>
      <c r="J203" s="241"/>
      <c r="K203" s="24"/>
      <c r="L203" s="24"/>
      <c r="M203" s="24"/>
      <c r="N203" s="24"/>
      <c r="O203" s="24"/>
      <c r="P203" s="58"/>
      <c r="Q203" s="24"/>
      <c r="R203" s="241"/>
      <c r="S203" s="24"/>
      <c r="T203" s="241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6"/>
      <c r="AK203" s="56"/>
      <c r="AL203" s="56"/>
      <c r="AM203" s="56"/>
      <c r="AN203" s="56"/>
    </row>
    <row r="204" spans="1:40" s="177" customFormat="1" x14ac:dyDescent="0.25">
      <c r="A204" s="24"/>
      <c r="B204" s="24"/>
      <c r="C204" s="24"/>
      <c r="D204" s="59"/>
      <c r="E204" s="38"/>
      <c r="F204" s="24"/>
      <c r="G204" s="241"/>
      <c r="H204" s="24"/>
      <c r="I204" s="24"/>
      <c r="J204" s="241"/>
      <c r="K204" s="24"/>
      <c r="L204" s="24"/>
      <c r="M204" s="24"/>
      <c r="N204" s="24"/>
      <c r="O204" s="24"/>
      <c r="P204" s="58"/>
      <c r="Q204" s="24"/>
      <c r="R204" s="241"/>
      <c r="S204" s="24"/>
      <c r="T204" s="241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6"/>
      <c r="AK204" s="56"/>
      <c r="AL204" s="56"/>
      <c r="AM204" s="56"/>
      <c r="AN204" s="56"/>
    </row>
    <row r="205" spans="1:40" s="177" customFormat="1" x14ac:dyDescent="0.25">
      <c r="A205" s="24"/>
      <c r="B205" s="24"/>
      <c r="C205" s="24"/>
      <c r="D205" s="59"/>
      <c r="E205" s="38"/>
      <c r="F205" s="24"/>
      <c r="G205" s="241"/>
      <c r="H205" s="24"/>
      <c r="I205" s="24"/>
      <c r="J205" s="241"/>
      <c r="K205" s="24"/>
      <c r="L205" s="24"/>
      <c r="M205" s="24"/>
      <c r="N205" s="24"/>
      <c r="O205" s="24"/>
      <c r="P205" s="58"/>
      <c r="Q205" s="24"/>
      <c r="R205" s="241"/>
      <c r="S205" s="24"/>
      <c r="T205" s="241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6"/>
      <c r="AK205" s="56"/>
      <c r="AL205" s="56"/>
      <c r="AM205" s="56"/>
      <c r="AN205" s="56"/>
    </row>
    <row r="206" spans="1:40" s="177" customFormat="1" x14ac:dyDescent="0.25">
      <c r="A206" s="24"/>
      <c r="B206" s="24"/>
      <c r="C206" s="24"/>
      <c r="D206" s="59"/>
      <c r="E206" s="38"/>
      <c r="F206" s="24"/>
      <c r="G206" s="241"/>
      <c r="H206" s="24"/>
      <c r="I206" s="24"/>
      <c r="J206" s="241"/>
      <c r="K206" s="24"/>
      <c r="L206" s="24"/>
      <c r="M206" s="24"/>
      <c r="N206" s="24"/>
      <c r="O206" s="24"/>
      <c r="P206" s="58"/>
      <c r="Q206" s="24"/>
      <c r="R206" s="241"/>
      <c r="S206" s="24"/>
      <c r="T206" s="241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6"/>
      <c r="AK206" s="56"/>
      <c r="AL206" s="56"/>
      <c r="AM206" s="56"/>
      <c r="AN206" s="56"/>
    </row>
    <row r="207" spans="1:40" s="177" customFormat="1" x14ac:dyDescent="0.25">
      <c r="A207" s="24"/>
      <c r="B207" s="24"/>
      <c r="C207" s="24"/>
      <c r="D207" s="59"/>
      <c r="E207" s="38"/>
      <c r="F207" s="24"/>
      <c r="G207" s="241"/>
      <c r="H207" s="24"/>
      <c r="I207" s="24"/>
      <c r="J207" s="241"/>
      <c r="K207" s="24"/>
      <c r="L207" s="24"/>
      <c r="M207" s="24"/>
      <c r="N207" s="24"/>
      <c r="O207" s="24"/>
      <c r="P207" s="58"/>
      <c r="Q207" s="24"/>
      <c r="R207" s="241"/>
      <c r="S207" s="24"/>
      <c r="T207" s="241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6"/>
      <c r="AK207" s="56"/>
      <c r="AL207" s="56"/>
      <c r="AM207" s="56"/>
      <c r="AN207" s="56"/>
    </row>
    <row r="208" spans="1:40" s="177" customFormat="1" x14ac:dyDescent="0.25">
      <c r="A208" s="24"/>
      <c r="B208" s="24"/>
      <c r="C208" s="24"/>
      <c r="D208" s="59"/>
      <c r="E208" s="38"/>
      <c r="F208" s="24"/>
      <c r="G208" s="241"/>
      <c r="H208" s="24"/>
      <c r="I208" s="24"/>
      <c r="J208" s="241"/>
      <c r="K208" s="24"/>
      <c r="L208" s="24"/>
      <c r="M208" s="24"/>
      <c r="N208" s="24"/>
      <c r="O208" s="24"/>
      <c r="P208" s="58"/>
      <c r="Q208" s="24"/>
      <c r="R208" s="241"/>
      <c r="S208" s="24"/>
      <c r="T208" s="241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6"/>
      <c r="AK208" s="56"/>
      <c r="AL208" s="56"/>
      <c r="AM208" s="56"/>
      <c r="AN208" s="56"/>
    </row>
    <row r="209" spans="1:40" s="177" customFormat="1" x14ac:dyDescent="0.25">
      <c r="A209" s="24"/>
      <c r="B209" s="24"/>
      <c r="C209" s="24"/>
      <c r="D209" s="59"/>
      <c r="E209" s="38"/>
      <c r="F209" s="24"/>
      <c r="G209" s="241"/>
      <c r="H209" s="24"/>
      <c r="I209" s="24"/>
      <c r="J209" s="241"/>
      <c r="K209" s="24"/>
      <c r="L209" s="24"/>
      <c r="M209" s="24"/>
      <c r="N209" s="24"/>
      <c r="O209" s="24"/>
      <c r="P209" s="58"/>
      <c r="Q209" s="24"/>
      <c r="R209" s="241"/>
      <c r="S209" s="24"/>
      <c r="T209" s="241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6"/>
      <c r="AK209" s="56"/>
      <c r="AL209" s="56"/>
      <c r="AM209" s="56"/>
      <c r="AN209" s="56"/>
    </row>
    <row r="210" spans="1:40" s="177" customFormat="1" x14ac:dyDescent="0.25">
      <c r="A210" s="24"/>
      <c r="B210" s="24"/>
      <c r="C210" s="24"/>
      <c r="D210" s="59"/>
      <c r="E210" s="38"/>
      <c r="F210" s="24"/>
      <c r="G210" s="241"/>
      <c r="H210" s="24"/>
      <c r="I210" s="24"/>
      <c r="J210" s="241"/>
      <c r="K210" s="24"/>
      <c r="L210" s="24"/>
      <c r="M210" s="24"/>
      <c r="N210" s="24"/>
      <c r="O210" s="24"/>
      <c r="P210" s="58"/>
      <c r="Q210" s="24"/>
      <c r="R210" s="241"/>
      <c r="S210" s="24"/>
      <c r="T210" s="241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6"/>
      <c r="AK210" s="56"/>
      <c r="AL210" s="56"/>
      <c r="AM210" s="56"/>
      <c r="AN210" s="56"/>
    </row>
    <row r="211" spans="1:40" s="177" customFormat="1" x14ac:dyDescent="0.25">
      <c r="A211" s="24"/>
      <c r="B211" s="24"/>
      <c r="C211" s="24"/>
      <c r="D211" s="59"/>
      <c r="E211" s="38"/>
      <c r="F211" s="24"/>
      <c r="G211" s="241"/>
      <c r="H211" s="24"/>
      <c r="I211" s="24"/>
      <c r="J211" s="241"/>
      <c r="K211" s="24"/>
      <c r="L211" s="24"/>
      <c r="M211" s="24"/>
      <c r="N211" s="24"/>
      <c r="O211" s="24"/>
      <c r="P211" s="58"/>
      <c r="Q211" s="24"/>
      <c r="R211" s="241"/>
      <c r="S211" s="24"/>
      <c r="T211" s="241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6"/>
      <c r="AK211" s="56"/>
      <c r="AL211" s="56"/>
      <c r="AM211" s="56"/>
      <c r="AN211" s="56"/>
    </row>
    <row r="212" spans="1:40" s="177" customFormat="1" x14ac:dyDescent="0.25">
      <c r="A212" s="24"/>
      <c r="B212" s="24"/>
      <c r="C212" s="24"/>
      <c r="D212" s="59"/>
      <c r="E212" s="38"/>
      <c r="F212" s="24"/>
      <c r="G212" s="241"/>
      <c r="H212" s="24"/>
      <c r="I212" s="24"/>
      <c r="J212" s="241"/>
      <c r="K212" s="24"/>
      <c r="L212" s="24"/>
      <c r="M212" s="24"/>
      <c r="N212" s="24"/>
      <c r="O212" s="24"/>
      <c r="P212" s="58"/>
      <c r="Q212" s="24"/>
      <c r="R212" s="241"/>
      <c r="S212" s="24"/>
      <c r="T212" s="241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6"/>
      <c r="AK212" s="56"/>
      <c r="AL212" s="56"/>
      <c r="AM212" s="56"/>
      <c r="AN212" s="56"/>
    </row>
    <row r="213" spans="1:40" s="177" customFormat="1" x14ac:dyDescent="0.25">
      <c r="A213" s="24"/>
      <c r="B213" s="24"/>
      <c r="C213" s="24"/>
      <c r="D213" s="59"/>
      <c r="E213" s="38"/>
      <c r="F213" s="24"/>
      <c r="G213" s="241"/>
      <c r="H213" s="24"/>
      <c r="I213" s="24"/>
      <c r="J213" s="241"/>
      <c r="K213" s="24"/>
      <c r="L213" s="24"/>
      <c r="M213" s="24"/>
      <c r="N213" s="24"/>
      <c r="O213" s="24"/>
      <c r="P213" s="58"/>
      <c r="Q213" s="24"/>
      <c r="R213" s="241"/>
      <c r="S213" s="24"/>
      <c r="T213" s="241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6"/>
      <c r="AK213" s="56"/>
      <c r="AL213" s="56"/>
      <c r="AM213" s="56"/>
      <c r="AN213" s="56"/>
    </row>
    <row r="214" spans="1:40" s="177" customFormat="1" x14ac:dyDescent="0.25">
      <c r="A214" s="24"/>
      <c r="B214" s="24"/>
      <c r="C214" s="24"/>
      <c r="D214" s="59"/>
      <c r="E214" s="38"/>
      <c r="F214" s="24"/>
      <c r="G214" s="241"/>
      <c r="H214" s="24"/>
      <c r="I214" s="24"/>
      <c r="J214" s="241"/>
      <c r="K214" s="24"/>
      <c r="L214" s="24"/>
      <c r="M214" s="24"/>
      <c r="N214" s="24"/>
      <c r="O214" s="24"/>
      <c r="P214" s="58"/>
      <c r="Q214" s="24"/>
      <c r="R214" s="241"/>
      <c r="S214" s="24"/>
      <c r="T214" s="241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6"/>
      <c r="AK214" s="56"/>
      <c r="AL214" s="56"/>
      <c r="AM214" s="56"/>
      <c r="AN214" s="56"/>
    </row>
    <row r="215" spans="1:40" s="177" customFormat="1" x14ac:dyDescent="0.25">
      <c r="A215" s="24"/>
      <c r="B215" s="24"/>
      <c r="C215" s="24"/>
      <c r="D215" s="59"/>
      <c r="E215" s="38"/>
      <c r="F215" s="24"/>
      <c r="G215" s="241"/>
      <c r="H215" s="24"/>
      <c r="I215" s="24"/>
      <c r="J215" s="241"/>
      <c r="K215" s="24"/>
      <c r="L215" s="24"/>
      <c r="M215" s="24"/>
      <c r="N215" s="24"/>
      <c r="O215" s="24"/>
      <c r="P215" s="58"/>
      <c r="Q215" s="24"/>
      <c r="R215" s="241"/>
      <c r="S215" s="24"/>
      <c r="T215" s="241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6"/>
      <c r="AK215" s="56"/>
      <c r="AL215" s="56"/>
      <c r="AM215" s="56"/>
      <c r="AN215" s="56"/>
    </row>
    <row r="216" spans="1:40" s="177" customFormat="1" x14ac:dyDescent="0.25">
      <c r="A216" s="24"/>
      <c r="B216" s="24"/>
      <c r="C216" s="24"/>
      <c r="D216" s="59"/>
      <c r="E216" s="38"/>
      <c r="F216" s="24"/>
      <c r="G216" s="241"/>
      <c r="H216" s="24"/>
      <c r="I216" s="24"/>
      <c r="J216" s="241"/>
      <c r="K216" s="24"/>
      <c r="L216" s="24"/>
      <c r="M216" s="24"/>
      <c r="N216" s="24"/>
      <c r="O216" s="24"/>
      <c r="P216" s="58"/>
      <c r="Q216" s="24"/>
      <c r="R216" s="241"/>
      <c r="S216" s="24"/>
      <c r="T216" s="241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6"/>
      <c r="AK216" s="56"/>
      <c r="AL216" s="56"/>
      <c r="AM216" s="56"/>
      <c r="AN216" s="56"/>
    </row>
    <row r="217" spans="1:40" s="177" customFormat="1" x14ac:dyDescent="0.25">
      <c r="A217" s="24"/>
      <c r="B217" s="24"/>
      <c r="C217" s="24"/>
      <c r="D217" s="59"/>
      <c r="E217" s="38"/>
      <c r="F217" s="24"/>
      <c r="G217" s="241"/>
      <c r="H217" s="24"/>
      <c r="I217" s="24"/>
      <c r="J217" s="241"/>
      <c r="K217" s="24"/>
      <c r="L217" s="24"/>
      <c r="M217" s="24"/>
      <c r="N217" s="24"/>
      <c r="O217" s="24"/>
      <c r="P217" s="58"/>
      <c r="Q217" s="24"/>
      <c r="R217" s="241"/>
      <c r="S217" s="24"/>
      <c r="T217" s="241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6"/>
      <c r="AK217" s="56"/>
      <c r="AL217" s="56"/>
      <c r="AM217" s="56"/>
      <c r="AN217" s="56"/>
    </row>
    <row r="218" spans="1:40" s="177" customFormat="1" x14ac:dyDescent="0.25">
      <c r="A218" s="24"/>
      <c r="B218" s="24"/>
      <c r="C218" s="24"/>
      <c r="D218" s="59"/>
      <c r="E218" s="38"/>
      <c r="F218" s="24"/>
      <c r="G218" s="241"/>
      <c r="H218" s="24"/>
      <c r="I218" s="24"/>
      <c r="J218" s="241"/>
      <c r="K218" s="24"/>
      <c r="L218" s="24"/>
      <c r="M218" s="24"/>
      <c r="N218" s="24"/>
      <c r="O218" s="24"/>
      <c r="P218" s="58"/>
      <c r="Q218" s="24"/>
      <c r="R218" s="241"/>
      <c r="S218" s="24"/>
      <c r="T218" s="241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6"/>
      <c r="AK218" s="56"/>
      <c r="AL218" s="56"/>
      <c r="AM218" s="56"/>
      <c r="AN218" s="56"/>
    </row>
    <row r="219" spans="1:40" s="177" customFormat="1" x14ac:dyDescent="0.25">
      <c r="A219" s="24"/>
      <c r="B219" s="24"/>
      <c r="C219" s="24"/>
      <c r="D219" s="59"/>
      <c r="E219" s="38"/>
      <c r="F219" s="24"/>
      <c r="G219" s="241"/>
      <c r="H219" s="24"/>
      <c r="I219" s="24"/>
      <c r="J219" s="241"/>
      <c r="K219" s="24"/>
      <c r="L219" s="24"/>
      <c r="M219" s="24"/>
      <c r="N219" s="24"/>
      <c r="O219" s="24"/>
      <c r="P219" s="58"/>
      <c r="Q219" s="24"/>
      <c r="R219" s="241"/>
      <c r="S219" s="24"/>
      <c r="T219" s="241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6"/>
      <c r="AK219" s="56"/>
      <c r="AL219" s="56"/>
      <c r="AM219" s="56"/>
      <c r="AN219" s="56"/>
    </row>
    <row r="220" spans="1:40" s="177" customFormat="1" x14ac:dyDescent="0.25">
      <c r="A220" s="24"/>
      <c r="B220" s="24"/>
      <c r="C220" s="24"/>
      <c r="D220" s="59"/>
      <c r="E220" s="38"/>
      <c r="F220" s="24"/>
      <c r="G220" s="241"/>
      <c r="H220" s="24"/>
      <c r="I220" s="24"/>
      <c r="J220" s="241"/>
      <c r="K220" s="24"/>
      <c r="L220" s="24"/>
      <c r="M220" s="24"/>
      <c r="N220" s="24"/>
      <c r="O220" s="24"/>
      <c r="P220" s="58"/>
      <c r="Q220" s="24"/>
      <c r="R220" s="241"/>
      <c r="S220" s="24"/>
      <c r="T220" s="241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6"/>
      <c r="AK220" s="56"/>
      <c r="AL220" s="56"/>
      <c r="AM220" s="56"/>
      <c r="AN220" s="56"/>
    </row>
    <row r="221" spans="1:40" s="177" customFormat="1" x14ac:dyDescent="0.25">
      <c r="A221" s="24"/>
      <c r="B221" s="24"/>
      <c r="C221" s="24"/>
      <c r="D221" s="59"/>
      <c r="E221" s="38"/>
      <c r="F221" s="24"/>
      <c r="G221" s="241"/>
      <c r="H221" s="24"/>
      <c r="I221" s="24"/>
      <c r="J221" s="241"/>
      <c r="K221" s="24"/>
      <c r="L221" s="24"/>
      <c r="M221" s="24"/>
      <c r="N221" s="24"/>
      <c r="O221" s="24"/>
      <c r="P221" s="58"/>
      <c r="Q221" s="24"/>
      <c r="R221" s="241"/>
      <c r="S221" s="24"/>
      <c r="T221" s="241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6"/>
      <c r="AK221" s="56"/>
      <c r="AL221" s="56"/>
      <c r="AM221" s="56"/>
      <c r="AN221" s="56"/>
    </row>
    <row r="222" spans="1:40" s="16" customFormat="1" x14ac:dyDescent="0.25">
      <c r="A222" s="3"/>
      <c r="B222" s="3"/>
      <c r="C222" s="3"/>
      <c r="D222" s="52"/>
      <c r="E222" s="8"/>
      <c r="F222" s="3"/>
      <c r="G222" s="68"/>
      <c r="H222" s="3"/>
      <c r="I222" s="3"/>
      <c r="J222" s="68"/>
      <c r="K222" s="3"/>
      <c r="L222" s="3"/>
      <c r="M222" s="3"/>
      <c r="N222" s="3"/>
      <c r="O222" s="3"/>
      <c r="P222" s="53"/>
      <c r="Q222" s="3"/>
      <c r="R222" s="68"/>
      <c r="S222" s="3"/>
      <c r="T222" s="6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2"/>
      <c r="AK222" s="42"/>
      <c r="AL222" s="42"/>
      <c r="AM222" s="42"/>
      <c r="AN222" s="42"/>
    </row>
    <row r="223" spans="1:40" s="16" customFormat="1" x14ac:dyDescent="0.25">
      <c r="A223" s="3"/>
      <c r="B223" s="3"/>
      <c r="C223" s="3"/>
      <c r="D223" s="52"/>
      <c r="E223" s="8"/>
      <c r="F223" s="3"/>
      <c r="G223" s="68"/>
      <c r="H223" s="3"/>
      <c r="I223" s="3"/>
      <c r="J223" s="68"/>
      <c r="K223" s="3"/>
      <c r="L223" s="3"/>
      <c r="M223" s="3"/>
      <c r="N223" s="3"/>
      <c r="O223" s="3"/>
      <c r="P223" s="53"/>
      <c r="Q223" s="3"/>
      <c r="R223" s="68"/>
      <c r="S223" s="3"/>
      <c r="T223" s="6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1"/>
      <c r="AJ223" s="42"/>
      <c r="AK223" s="42"/>
      <c r="AL223" s="42"/>
      <c r="AM223" s="42"/>
      <c r="AN223" s="42"/>
    </row>
    <row r="224" spans="1:40" s="16" customFormat="1" x14ac:dyDescent="0.25">
      <c r="A224" s="3"/>
      <c r="B224" s="3"/>
      <c r="C224" s="3"/>
      <c r="D224" s="52"/>
      <c r="E224" s="8"/>
      <c r="F224" s="3"/>
      <c r="G224" s="68"/>
      <c r="H224" s="3"/>
      <c r="I224" s="3"/>
      <c r="J224" s="68"/>
      <c r="K224" s="3"/>
      <c r="L224" s="3"/>
      <c r="M224" s="3"/>
      <c r="N224" s="3"/>
      <c r="O224" s="3"/>
      <c r="P224" s="53"/>
      <c r="Q224" s="3"/>
      <c r="R224" s="68"/>
      <c r="S224" s="3"/>
      <c r="T224" s="6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2"/>
      <c r="AK224" s="42"/>
      <c r="AL224" s="42"/>
      <c r="AM224" s="42"/>
      <c r="AN224" s="42"/>
    </row>
    <row r="225" spans="1:40" s="16" customFormat="1" x14ac:dyDescent="0.25">
      <c r="A225" s="3"/>
      <c r="B225" s="3"/>
      <c r="C225" s="3"/>
      <c r="D225" s="52"/>
      <c r="E225" s="8"/>
      <c r="F225" s="3"/>
      <c r="G225" s="68"/>
      <c r="H225" s="3"/>
      <c r="I225" s="3"/>
      <c r="J225" s="68"/>
      <c r="K225" s="3"/>
      <c r="L225" s="3"/>
      <c r="M225" s="3"/>
      <c r="N225" s="3"/>
      <c r="O225" s="3"/>
      <c r="P225" s="53"/>
      <c r="Q225" s="3"/>
      <c r="R225" s="68"/>
      <c r="S225" s="3"/>
      <c r="T225" s="6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2"/>
      <c r="AK225" s="42"/>
      <c r="AL225" s="42"/>
      <c r="AM225" s="42"/>
      <c r="AN225" s="42"/>
    </row>
    <row r="226" spans="1:40" s="16" customFormat="1" x14ac:dyDescent="0.25">
      <c r="A226" s="3"/>
      <c r="B226" s="3"/>
      <c r="C226" s="3"/>
      <c r="D226" s="52"/>
      <c r="E226" s="8"/>
      <c r="F226" s="3"/>
      <c r="G226" s="68"/>
      <c r="H226" s="3"/>
      <c r="I226" s="3"/>
      <c r="J226" s="68"/>
      <c r="K226" s="3"/>
      <c r="L226" s="3"/>
      <c r="M226" s="3"/>
      <c r="N226" s="3"/>
      <c r="O226" s="3"/>
      <c r="P226" s="53"/>
      <c r="Q226" s="3"/>
      <c r="R226" s="68"/>
      <c r="S226" s="3"/>
      <c r="T226" s="6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2"/>
      <c r="AK226" s="42"/>
      <c r="AL226" s="42"/>
      <c r="AM226" s="42"/>
      <c r="AN226" s="42"/>
    </row>
    <row r="227" spans="1:40" s="16" customFormat="1" x14ac:dyDescent="0.25">
      <c r="A227" s="3"/>
      <c r="B227" s="3"/>
      <c r="C227" s="3"/>
      <c r="D227" s="52"/>
      <c r="E227" s="8"/>
      <c r="F227" s="3"/>
      <c r="G227" s="68"/>
      <c r="H227" s="3"/>
      <c r="I227" s="3"/>
      <c r="J227" s="68"/>
      <c r="K227" s="3"/>
      <c r="L227" s="3"/>
      <c r="M227" s="3"/>
      <c r="N227" s="3"/>
      <c r="O227" s="3"/>
      <c r="P227" s="53"/>
      <c r="Q227" s="3"/>
      <c r="R227" s="68"/>
      <c r="S227" s="3"/>
      <c r="T227" s="6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2"/>
      <c r="AK227" s="42"/>
      <c r="AL227" s="42"/>
      <c r="AM227" s="42"/>
      <c r="AN227" s="42"/>
    </row>
    <row r="228" spans="1:40" s="16" customFormat="1" x14ac:dyDescent="0.25">
      <c r="A228" s="3"/>
      <c r="B228" s="3"/>
      <c r="C228" s="3"/>
      <c r="D228" s="52"/>
      <c r="E228" s="8"/>
      <c r="F228" s="3"/>
      <c r="G228" s="68"/>
      <c r="H228" s="3"/>
      <c r="I228" s="3"/>
      <c r="J228" s="68"/>
      <c r="K228" s="3"/>
      <c r="L228" s="3"/>
      <c r="M228" s="3"/>
      <c r="N228" s="3"/>
      <c r="O228" s="3"/>
      <c r="P228" s="53"/>
      <c r="Q228" s="3"/>
      <c r="R228" s="68"/>
      <c r="S228" s="3"/>
      <c r="T228" s="6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2"/>
      <c r="AK228" s="42"/>
      <c r="AL228" s="42"/>
      <c r="AM228" s="42"/>
      <c r="AN228" s="42"/>
    </row>
    <row r="229" spans="1:40" s="16" customFormat="1" x14ac:dyDescent="0.25">
      <c r="A229" s="3"/>
      <c r="B229" s="3"/>
      <c r="C229" s="3"/>
      <c r="D229" s="52"/>
      <c r="E229" s="8"/>
      <c r="F229" s="3"/>
      <c r="G229" s="68"/>
      <c r="H229" s="3"/>
      <c r="I229" s="3"/>
      <c r="J229" s="68"/>
      <c r="K229" s="3"/>
      <c r="L229" s="3"/>
      <c r="M229" s="3"/>
      <c r="N229" s="3"/>
      <c r="O229" s="3"/>
      <c r="P229" s="53"/>
      <c r="Q229" s="3"/>
      <c r="R229" s="68"/>
      <c r="S229" s="3"/>
      <c r="T229" s="6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2"/>
      <c r="AK229" s="42"/>
      <c r="AL229" s="42"/>
      <c r="AM229" s="42"/>
      <c r="AN229" s="42"/>
    </row>
    <row r="230" spans="1:40" s="16" customFormat="1" x14ac:dyDescent="0.25">
      <c r="A230" s="3"/>
      <c r="B230" s="3"/>
      <c r="C230" s="3"/>
      <c r="D230" s="52"/>
      <c r="E230" s="8"/>
      <c r="F230" s="3"/>
      <c r="G230" s="68"/>
      <c r="H230" s="3"/>
      <c r="I230" s="3"/>
      <c r="J230" s="68"/>
      <c r="K230" s="3"/>
      <c r="L230" s="3"/>
      <c r="M230" s="3"/>
      <c r="N230" s="3"/>
      <c r="O230" s="3"/>
      <c r="P230" s="53"/>
      <c r="Q230" s="3"/>
      <c r="R230" s="68"/>
      <c r="S230" s="3"/>
      <c r="T230" s="6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2"/>
      <c r="AK230" s="42"/>
      <c r="AL230" s="42"/>
      <c r="AM230" s="42"/>
      <c r="AN230" s="42"/>
    </row>
    <row r="231" spans="1:40" s="16" customFormat="1" x14ac:dyDescent="0.25">
      <c r="A231" s="3"/>
      <c r="B231" s="3"/>
      <c r="C231" s="3"/>
      <c r="D231" s="52"/>
      <c r="E231" s="8"/>
      <c r="F231" s="3"/>
      <c r="G231" s="68"/>
      <c r="H231" s="3"/>
      <c r="I231" s="3"/>
      <c r="J231" s="68"/>
      <c r="K231" s="3"/>
      <c r="L231" s="3"/>
      <c r="M231" s="3"/>
      <c r="N231" s="3"/>
      <c r="O231" s="3"/>
      <c r="P231" s="53"/>
      <c r="Q231" s="3"/>
      <c r="R231" s="68"/>
      <c r="S231" s="3"/>
      <c r="T231" s="6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2"/>
      <c r="AK231" s="42"/>
      <c r="AL231" s="42"/>
      <c r="AM231" s="42"/>
      <c r="AN231" s="42"/>
    </row>
    <row r="232" spans="1:40" s="16" customFormat="1" x14ac:dyDescent="0.25">
      <c r="A232" s="3"/>
      <c r="B232" s="3"/>
      <c r="C232" s="3"/>
      <c r="D232" s="52"/>
      <c r="E232" s="8"/>
      <c r="F232" s="3"/>
      <c r="G232" s="68"/>
      <c r="H232" s="3"/>
      <c r="I232" s="3"/>
      <c r="J232" s="68"/>
      <c r="K232" s="3"/>
      <c r="L232" s="3"/>
      <c r="M232" s="3"/>
      <c r="N232" s="3"/>
      <c r="O232" s="3"/>
      <c r="P232" s="53"/>
      <c r="Q232" s="3"/>
      <c r="R232" s="68"/>
      <c r="S232" s="3"/>
      <c r="T232" s="6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2"/>
      <c r="AK232" s="42"/>
      <c r="AL232" s="42"/>
      <c r="AM232" s="42"/>
      <c r="AN232" s="42"/>
    </row>
    <row r="233" spans="1:40" s="16" customFormat="1" x14ac:dyDescent="0.25">
      <c r="A233" s="3"/>
      <c r="B233" s="3"/>
      <c r="C233" s="3"/>
      <c r="D233" s="52"/>
      <c r="E233" s="8"/>
      <c r="F233" s="3"/>
      <c r="G233" s="68"/>
      <c r="H233" s="3"/>
      <c r="I233" s="3"/>
      <c r="J233" s="68"/>
      <c r="K233" s="3"/>
      <c r="L233" s="3"/>
      <c r="M233" s="3"/>
      <c r="N233" s="3"/>
      <c r="O233" s="3"/>
      <c r="P233" s="53"/>
      <c r="Q233" s="3"/>
      <c r="R233" s="68"/>
      <c r="S233" s="3"/>
      <c r="T233" s="6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2"/>
      <c r="AK233" s="42"/>
      <c r="AL233" s="42"/>
      <c r="AM233" s="42"/>
      <c r="AN233" s="42"/>
    </row>
    <row r="234" spans="1:40" s="16" customFormat="1" x14ac:dyDescent="0.25">
      <c r="A234" s="3"/>
      <c r="B234" s="3"/>
      <c r="C234" s="3"/>
      <c r="D234" s="52"/>
      <c r="E234" s="8"/>
      <c r="F234" s="3"/>
      <c r="G234" s="68"/>
      <c r="H234" s="3"/>
      <c r="I234" s="3"/>
      <c r="J234" s="68"/>
      <c r="K234" s="3"/>
      <c r="L234" s="3"/>
      <c r="M234" s="3"/>
      <c r="N234" s="3"/>
      <c r="O234" s="3"/>
      <c r="P234" s="53"/>
      <c r="Q234" s="3"/>
      <c r="R234" s="68"/>
      <c r="S234" s="3"/>
      <c r="T234" s="6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2"/>
      <c r="AK234" s="42"/>
      <c r="AL234" s="42"/>
      <c r="AM234" s="42"/>
      <c r="AN234" s="42"/>
    </row>
    <row r="235" spans="1:40" s="16" customFormat="1" x14ac:dyDescent="0.25">
      <c r="A235" s="3"/>
      <c r="B235" s="3"/>
      <c r="C235" s="3"/>
      <c r="D235" s="52"/>
      <c r="E235" s="8"/>
      <c r="F235" s="3"/>
      <c r="G235" s="68"/>
      <c r="H235" s="3"/>
      <c r="I235" s="3"/>
      <c r="J235" s="68"/>
      <c r="K235" s="3"/>
      <c r="L235" s="3"/>
      <c r="M235" s="3"/>
      <c r="N235" s="3"/>
      <c r="O235" s="3"/>
      <c r="P235" s="53"/>
      <c r="Q235" s="3"/>
      <c r="R235" s="68"/>
      <c r="S235" s="3"/>
      <c r="T235" s="6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2"/>
      <c r="AK235" s="42"/>
      <c r="AL235" s="42"/>
      <c r="AM235" s="42"/>
      <c r="AN235" s="42"/>
    </row>
    <row r="236" spans="1:40" s="16" customFormat="1" x14ac:dyDescent="0.25">
      <c r="A236" s="3"/>
      <c r="B236" s="3"/>
      <c r="C236" s="3"/>
      <c r="D236" s="52"/>
      <c r="E236" s="8"/>
      <c r="F236" s="3"/>
      <c r="G236" s="68"/>
      <c r="H236" s="3"/>
      <c r="I236" s="3"/>
      <c r="J236" s="68"/>
      <c r="K236" s="3"/>
      <c r="L236" s="3"/>
      <c r="M236" s="3"/>
      <c r="N236" s="3"/>
      <c r="O236" s="3"/>
      <c r="P236" s="53"/>
      <c r="Q236" s="3"/>
      <c r="R236" s="68"/>
      <c r="S236" s="3"/>
      <c r="T236" s="6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2"/>
      <c r="AK236" s="42"/>
      <c r="AL236" s="42"/>
      <c r="AM236" s="42"/>
      <c r="AN236" s="42"/>
    </row>
    <row r="237" spans="1:40" s="16" customFormat="1" x14ac:dyDescent="0.25">
      <c r="A237" s="3"/>
      <c r="B237" s="3"/>
      <c r="C237" s="3"/>
      <c r="D237" s="52"/>
      <c r="E237" s="8"/>
      <c r="F237" s="3"/>
      <c r="G237" s="68"/>
      <c r="H237" s="3"/>
      <c r="I237" s="3"/>
      <c r="J237" s="68"/>
      <c r="K237" s="3"/>
      <c r="L237" s="3"/>
      <c r="M237" s="3"/>
      <c r="N237" s="3"/>
      <c r="O237" s="3"/>
      <c r="P237" s="53"/>
      <c r="Q237" s="3"/>
      <c r="R237" s="68"/>
      <c r="S237" s="3"/>
      <c r="T237" s="6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2"/>
      <c r="AK237" s="42"/>
      <c r="AL237" s="42"/>
      <c r="AM237" s="42"/>
      <c r="AN237" s="42"/>
    </row>
    <row r="238" spans="1:40" s="16" customFormat="1" x14ac:dyDescent="0.25">
      <c r="A238" s="3"/>
      <c r="B238" s="3"/>
      <c r="C238" s="3"/>
      <c r="D238" s="52"/>
      <c r="E238" s="8"/>
      <c r="F238" s="3"/>
      <c r="G238" s="68"/>
      <c r="H238" s="3"/>
      <c r="I238" s="3"/>
      <c r="J238" s="68"/>
      <c r="K238" s="3"/>
      <c r="L238" s="3"/>
      <c r="M238" s="3"/>
      <c r="N238" s="3"/>
      <c r="O238" s="3"/>
      <c r="P238" s="53"/>
      <c r="Q238" s="3"/>
      <c r="R238" s="68"/>
      <c r="S238" s="3"/>
      <c r="T238" s="6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2"/>
      <c r="AK238" s="42"/>
      <c r="AL238" s="42"/>
      <c r="AM238" s="42"/>
      <c r="AN238" s="42"/>
    </row>
    <row r="239" spans="1:40" s="16" customFormat="1" x14ac:dyDescent="0.25">
      <c r="A239" s="3"/>
      <c r="B239" s="3"/>
      <c r="C239" s="3"/>
      <c r="D239" s="52"/>
      <c r="E239" s="8"/>
      <c r="F239" s="3"/>
      <c r="G239" s="68"/>
      <c r="H239" s="3"/>
      <c r="I239" s="3"/>
      <c r="J239" s="68"/>
      <c r="K239" s="3"/>
      <c r="L239" s="3"/>
      <c r="M239" s="3"/>
      <c r="N239" s="3"/>
      <c r="O239" s="3"/>
      <c r="P239" s="53"/>
      <c r="Q239" s="3"/>
      <c r="R239" s="68"/>
      <c r="S239" s="3"/>
      <c r="T239" s="6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2"/>
      <c r="AK239" s="42"/>
      <c r="AL239" s="42"/>
      <c r="AM239" s="42"/>
      <c r="AN239" s="42"/>
    </row>
    <row r="240" spans="1:40" s="16" customFormat="1" x14ac:dyDescent="0.25">
      <c r="A240" s="3"/>
      <c r="B240" s="3"/>
      <c r="C240" s="3"/>
      <c r="D240" s="52"/>
      <c r="E240" s="8"/>
      <c r="F240" s="3"/>
      <c r="G240" s="68"/>
      <c r="H240" s="3"/>
      <c r="I240" s="3"/>
      <c r="J240" s="68"/>
      <c r="K240" s="3"/>
      <c r="L240" s="3"/>
      <c r="M240" s="3"/>
      <c r="N240" s="3"/>
      <c r="O240" s="3"/>
      <c r="P240" s="53"/>
      <c r="Q240" s="3"/>
      <c r="R240" s="68"/>
      <c r="S240" s="3"/>
      <c r="T240" s="6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2"/>
      <c r="AK240" s="42"/>
      <c r="AL240" s="42"/>
      <c r="AM240" s="42"/>
      <c r="AN240" s="42"/>
    </row>
    <row r="241" spans="1:40" s="16" customFormat="1" x14ac:dyDescent="0.25">
      <c r="A241" s="3"/>
      <c r="B241" s="3"/>
      <c r="C241" s="3"/>
      <c r="D241" s="52"/>
      <c r="E241" s="8"/>
      <c r="F241" s="3"/>
      <c r="G241" s="68"/>
      <c r="H241" s="3"/>
      <c r="I241" s="3"/>
      <c r="J241" s="68"/>
      <c r="K241" s="3"/>
      <c r="L241" s="3"/>
      <c r="M241" s="3"/>
      <c r="N241" s="3"/>
      <c r="O241" s="3"/>
      <c r="P241" s="53"/>
      <c r="Q241" s="3"/>
      <c r="R241" s="68"/>
      <c r="S241" s="3"/>
      <c r="T241" s="6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1"/>
      <c r="AJ241" s="42"/>
      <c r="AK241" s="42"/>
      <c r="AL241" s="42"/>
      <c r="AM241" s="42"/>
      <c r="AN241" s="42"/>
    </row>
    <row r="242" spans="1:40" s="16" customFormat="1" x14ac:dyDescent="0.25">
      <c r="A242" s="3"/>
      <c r="B242" s="3"/>
      <c r="C242" s="3"/>
      <c r="D242" s="52"/>
      <c r="E242" s="8"/>
      <c r="F242" s="3"/>
      <c r="G242" s="68"/>
      <c r="H242" s="3"/>
      <c r="I242" s="3"/>
      <c r="J242" s="68"/>
      <c r="K242" s="3"/>
      <c r="L242" s="3"/>
      <c r="M242" s="3"/>
      <c r="N242" s="3"/>
      <c r="O242" s="3"/>
      <c r="P242" s="53"/>
      <c r="Q242" s="3"/>
      <c r="R242" s="68"/>
      <c r="S242" s="3"/>
      <c r="T242" s="6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1"/>
      <c r="AJ242" s="42"/>
      <c r="AK242" s="42"/>
      <c r="AL242" s="42"/>
      <c r="AM242" s="42"/>
      <c r="AN242" s="42"/>
    </row>
    <row r="243" spans="1:40" s="16" customFormat="1" x14ac:dyDescent="0.25">
      <c r="A243" s="3"/>
      <c r="B243" s="3"/>
      <c r="C243" s="3"/>
      <c r="D243" s="52"/>
      <c r="E243" s="8"/>
      <c r="F243" s="3"/>
      <c r="G243" s="68"/>
      <c r="H243" s="3"/>
      <c r="I243" s="3"/>
      <c r="J243" s="68"/>
      <c r="K243" s="3"/>
      <c r="L243" s="3"/>
      <c r="M243" s="3"/>
      <c r="N243" s="3"/>
      <c r="O243" s="3"/>
      <c r="P243" s="53"/>
      <c r="Q243" s="3"/>
      <c r="R243" s="68"/>
      <c r="S243" s="3"/>
      <c r="T243" s="6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2"/>
      <c r="AK243" s="42"/>
      <c r="AL243" s="42"/>
      <c r="AM243" s="42"/>
      <c r="AN243" s="42"/>
    </row>
    <row r="244" spans="1:40" s="16" customFormat="1" x14ac:dyDescent="0.25">
      <c r="A244" s="3"/>
      <c r="B244" s="3"/>
      <c r="C244" s="3"/>
      <c r="D244" s="52"/>
      <c r="E244" s="8"/>
      <c r="F244" s="3"/>
      <c r="G244" s="68"/>
      <c r="H244" s="3"/>
      <c r="I244" s="3"/>
      <c r="J244" s="68"/>
      <c r="K244" s="3"/>
      <c r="L244" s="3"/>
      <c r="M244" s="3"/>
      <c r="N244" s="3"/>
      <c r="O244" s="3"/>
      <c r="P244" s="53"/>
      <c r="Q244" s="3"/>
      <c r="R244" s="68"/>
      <c r="S244" s="3"/>
      <c r="T244" s="6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2"/>
      <c r="AK244" s="42"/>
      <c r="AL244" s="42"/>
      <c r="AM244" s="42"/>
      <c r="AN244" s="42"/>
    </row>
    <row r="245" spans="1:40" s="16" customFormat="1" x14ac:dyDescent="0.25">
      <c r="A245" s="3"/>
      <c r="B245" s="3"/>
      <c r="C245" s="3"/>
      <c r="D245" s="52"/>
      <c r="E245" s="8"/>
      <c r="F245" s="3"/>
      <c r="G245" s="68"/>
      <c r="H245" s="3"/>
      <c r="I245" s="3"/>
      <c r="J245" s="68"/>
      <c r="K245" s="3"/>
      <c r="L245" s="3"/>
      <c r="M245" s="3"/>
      <c r="N245" s="3"/>
      <c r="O245" s="3"/>
      <c r="P245" s="53"/>
      <c r="Q245" s="3"/>
      <c r="R245" s="68"/>
      <c r="S245" s="3"/>
      <c r="T245" s="6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2"/>
      <c r="AK245" s="42"/>
      <c r="AL245" s="42"/>
      <c r="AM245" s="42"/>
      <c r="AN245" s="42"/>
    </row>
    <row r="246" spans="1:40" s="16" customFormat="1" x14ac:dyDescent="0.25">
      <c r="A246" s="3"/>
      <c r="B246" s="3"/>
      <c r="C246" s="3"/>
      <c r="D246" s="52"/>
      <c r="E246" s="8"/>
      <c r="F246" s="3"/>
      <c r="G246" s="68"/>
      <c r="H246" s="3"/>
      <c r="I246" s="3"/>
      <c r="J246" s="68"/>
      <c r="K246" s="3"/>
      <c r="L246" s="3"/>
      <c r="M246" s="3"/>
      <c r="N246" s="3"/>
      <c r="O246" s="3"/>
      <c r="P246" s="53"/>
      <c r="Q246" s="3"/>
      <c r="R246" s="68"/>
      <c r="S246" s="3"/>
      <c r="T246" s="6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2"/>
      <c r="AK246" s="42"/>
      <c r="AL246" s="42"/>
      <c r="AM246" s="42"/>
      <c r="AN246" s="42"/>
    </row>
    <row r="247" spans="1:40" s="16" customFormat="1" x14ac:dyDescent="0.25">
      <c r="A247" s="3"/>
      <c r="B247" s="3"/>
      <c r="C247" s="3"/>
      <c r="D247" s="52"/>
      <c r="E247" s="8"/>
      <c r="F247" s="3"/>
      <c r="G247" s="68"/>
      <c r="H247" s="3"/>
      <c r="I247" s="3"/>
      <c r="J247" s="68"/>
      <c r="K247" s="3"/>
      <c r="L247" s="3"/>
      <c r="M247" s="3"/>
      <c r="N247" s="3"/>
      <c r="O247" s="3"/>
      <c r="P247" s="53"/>
      <c r="Q247" s="3"/>
      <c r="R247" s="68"/>
      <c r="S247" s="3"/>
      <c r="T247" s="6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2"/>
      <c r="AK247" s="42"/>
      <c r="AL247" s="42"/>
      <c r="AM247" s="42"/>
      <c r="AN247" s="42"/>
    </row>
    <row r="248" spans="1:40" s="16" customFormat="1" x14ac:dyDescent="0.25">
      <c r="A248" s="3"/>
      <c r="B248" s="3"/>
      <c r="C248" s="3"/>
      <c r="D248" s="52"/>
      <c r="E248" s="8"/>
      <c r="F248" s="3"/>
      <c r="G248" s="68"/>
      <c r="H248" s="3"/>
      <c r="I248" s="3"/>
      <c r="J248" s="68"/>
      <c r="K248" s="3"/>
      <c r="L248" s="3"/>
      <c r="M248" s="3"/>
      <c r="N248" s="3"/>
      <c r="O248" s="3"/>
      <c r="P248" s="53"/>
      <c r="Q248" s="3"/>
      <c r="R248" s="68"/>
      <c r="S248" s="3"/>
      <c r="T248" s="6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2"/>
      <c r="AK248" s="42"/>
      <c r="AL248" s="42"/>
      <c r="AM248" s="42"/>
      <c r="AN248" s="42"/>
    </row>
    <row r="249" spans="1:40" s="16" customFormat="1" x14ac:dyDescent="0.25">
      <c r="A249" s="3"/>
      <c r="B249" s="3"/>
      <c r="C249" s="3"/>
      <c r="D249" s="52"/>
      <c r="E249" s="8"/>
      <c r="F249" s="3"/>
      <c r="G249" s="68"/>
      <c r="H249" s="3"/>
      <c r="I249" s="3"/>
      <c r="J249" s="68"/>
      <c r="K249" s="3"/>
      <c r="L249" s="3"/>
      <c r="M249" s="3"/>
      <c r="N249" s="3"/>
      <c r="O249" s="3"/>
      <c r="P249" s="53"/>
      <c r="Q249" s="3"/>
      <c r="R249" s="68"/>
      <c r="S249" s="3"/>
      <c r="T249" s="6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2"/>
      <c r="AK249" s="42"/>
      <c r="AL249" s="42"/>
      <c r="AM249" s="42"/>
      <c r="AN249" s="42"/>
    </row>
    <row r="250" spans="1:40" s="16" customFormat="1" x14ac:dyDescent="0.25">
      <c r="A250" s="3"/>
      <c r="B250" s="3"/>
      <c r="C250" s="3"/>
      <c r="D250" s="52"/>
      <c r="E250" s="8"/>
      <c r="F250" s="3"/>
      <c r="G250" s="68"/>
      <c r="H250" s="3"/>
      <c r="I250" s="3"/>
      <c r="J250" s="68"/>
      <c r="K250" s="3"/>
      <c r="L250" s="3"/>
      <c r="M250" s="3"/>
      <c r="N250" s="3"/>
      <c r="O250" s="3"/>
      <c r="P250" s="53"/>
      <c r="Q250" s="3"/>
      <c r="R250" s="68"/>
      <c r="S250" s="3"/>
      <c r="T250" s="6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2"/>
      <c r="AK250" s="42"/>
      <c r="AL250" s="42"/>
      <c r="AM250" s="42"/>
      <c r="AN250" s="42"/>
    </row>
    <row r="251" spans="1:40" s="16" customFormat="1" x14ac:dyDescent="0.25">
      <c r="A251" s="3"/>
      <c r="B251" s="3"/>
      <c r="C251" s="3"/>
      <c r="D251" s="52"/>
      <c r="E251" s="8"/>
      <c r="F251" s="3"/>
      <c r="G251" s="68"/>
      <c r="H251" s="3"/>
      <c r="I251" s="3"/>
      <c r="J251" s="68"/>
      <c r="K251" s="3"/>
      <c r="L251" s="3"/>
      <c r="M251" s="3"/>
      <c r="N251" s="3"/>
      <c r="O251" s="3"/>
      <c r="P251" s="53"/>
      <c r="Q251" s="3"/>
      <c r="R251" s="68"/>
      <c r="S251" s="3"/>
      <c r="T251" s="6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2"/>
      <c r="AK251" s="42"/>
      <c r="AL251" s="42"/>
      <c r="AM251" s="42"/>
      <c r="AN251" s="42"/>
    </row>
    <row r="252" spans="1:40" s="16" customFormat="1" x14ac:dyDescent="0.25">
      <c r="A252" s="3"/>
      <c r="B252" s="3"/>
      <c r="C252" s="3"/>
      <c r="D252" s="52"/>
      <c r="E252" s="8"/>
      <c r="F252" s="3"/>
      <c r="G252" s="68"/>
      <c r="H252" s="3"/>
      <c r="I252" s="3"/>
      <c r="J252" s="68"/>
      <c r="K252" s="3"/>
      <c r="L252" s="3"/>
      <c r="M252" s="3"/>
      <c r="N252" s="3"/>
      <c r="O252" s="3"/>
      <c r="P252" s="53"/>
      <c r="Q252" s="3"/>
      <c r="R252" s="68"/>
      <c r="S252" s="3"/>
      <c r="T252" s="6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2"/>
      <c r="AK252" s="42"/>
      <c r="AL252" s="42"/>
      <c r="AM252" s="42"/>
      <c r="AN252" s="42"/>
    </row>
    <row r="253" spans="1:40" s="16" customFormat="1" x14ac:dyDescent="0.25">
      <c r="A253" s="3"/>
      <c r="B253" s="3"/>
      <c r="C253" s="3"/>
      <c r="D253" s="52"/>
      <c r="E253" s="8"/>
      <c r="F253" s="3"/>
      <c r="G253" s="68"/>
      <c r="H253" s="3"/>
      <c r="I253" s="3"/>
      <c r="J253" s="68"/>
      <c r="K253" s="3"/>
      <c r="L253" s="3"/>
      <c r="M253" s="3"/>
      <c r="N253" s="3"/>
      <c r="O253" s="3"/>
      <c r="P253" s="53"/>
      <c r="Q253" s="3"/>
      <c r="R253" s="68"/>
      <c r="S253" s="3"/>
      <c r="T253" s="6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2"/>
      <c r="AK253" s="42"/>
      <c r="AL253" s="42"/>
      <c r="AM253" s="42"/>
      <c r="AN253" s="42"/>
    </row>
    <row r="254" spans="1:40" s="16" customFormat="1" x14ac:dyDescent="0.25">
      <c r="A254" s="3"/>
      <c r="B254" s="3"/>
      <c r="C254" s="3"/>
      <c r="D254" s="52"/>
      <c r="E254" s="8"/>
      <c r="F254" s="3"/>
      <c r="G254" s="68"/>
      <c r="H254" s="3"/>
      <c r="I254" s="3"/>
      <c r="J254" s="68"/>
      <c r="K254" s="3"/>
      <c r="L254" s="3"/>
      <c r="M254" s="3"/>
      <c r="N254" s="3"/>
      <c r="O254" s="3"/>
      <c r="P254" s="53"/>
      <c r="Q254" s="3"/>
      <c r="R254" s="68"/>
      <c r="S254" s="3"/>
      <c r="T254" s="6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2"/>
      <c r="AK254" s="42"/>
      <c r="AL254" s="42"/>
      <c r="AM254" s="42"/>
      <c r="AN254" s="42"/>
    </row>
    <row r="255" spans="1:40" s="16" customFormat="1" x14ac:dyDescent="0.25">
      <c r="A255" s="3"/>
      <c r="B255" s="3"/>
      <c r="C255" s="3"/>
      <c r="D255" s="52"/>
      <c r="E255" s="8"/>
      <c r="F255" s="3"/>
      <c r="G255" s="68"/>
      <c r="H255" s="3"/>
      <c r="I255" s="3"/>
      <c r="J255" s="68"/>
      <c r="K255" s="3"/>
      <c r="L255" s="3"/>
      <c r="M255" s="3"/>
      <c r="N255" s="3"/>
      <c r="O255" s="3"/>
      <c r="P255" s="53"/>
      <c r="Q255" s="3"/>
      <c r="R255" s="68"/>
      <c r="S255" s="3"/>
      <c r="T255" s="6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2"/>
      <c r="AK255" s="42"/>
      <c r="AL255" s="42"/>
      <c r="AM255" s="42"/>
      <c r="AN255" s="42"/>
    </row>
    <row r="256" spans="1:40" s="16" customFormat="1" x14ac:dyDescent="0.25">
      <c r="A256" s="3"/>
      <c r="B256" s="3"/>
      <c r="C256" s="3"/>
      <c r="D256" s="52"/>
      <c r="E256" s="8"/>
      <c r="F256" s="3"/>
      <c r="G256" s="68"/>
      <c r="H256" s="3"/>
      <c r="I256" s="3"/>
      <c r="J256" s="68"/>
      <c r="K256" s="3"/>
      <c r="L256" s="3"/>
      <c r="M256" s="3"/>
      <c r="N256" s="3"/>
      <c r="O256" s="3"/>
      <c r="P256" s="53"/>
      <c r="Q256" s="3"/>
      <c r="R256" s="68"/>
      <c r="S256" s="3"/>
      <c r="T256" s="6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2"/>
      <c r="AK256" s="42"/>
      <c r="AL256" s="42"/>
      <c r="AM256" s="42"/>
      <c r="AN256" s="42"/>
    </row>
    <row r="257" spans="1:40" s="16" customFormat="1" x14ac:dyDescent="0.25">
      <c r="A257" s="3"/>
      <c r="B257" s="3"/>
      <c r="C257" s="3"/>
      <c r="D257" s="52"/>
      <c r="E257" s="8"/>
      <c r="F257" s="3"/>
      <c r="G257" s="68"/>
      <c r="H257" s="3"/>
      <c r="I257" s="3"/>
      <c r="J257" s="68"/>
      <c r="K257" s="3"/>
      <c r="L257" s="3"/>
      <c r="M257" s="3"/>
      <c r="N257" s="3"/>
      <c r="O257" s="3"/>
      <c r="P257" s="53"/>
      <c r="Q257" s="3"/>
      <c r="R257" s="68"/>
      <c r="S257" s="3"/>
      <c r="T257" s="6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2"/>
      <c r="AK257" s="42"/>
      <c r="AL257" s="42"/>
      <c r="AM257" s="42"/>
      <c r="AN257" s="42"/>
    </row>
    <row r="258" spans="1:40" s="16" customFormat="1" x14ac:dyDescent="0.25">
      <c r="A258" s="3"/>
      <c r="B258" s="3"/>
      <c r="C258" s="3"/>
      <c r="D258" s="52"/>
      <c r="E258" s="8"/>
      <c r="F258" s="3"/>
      <c r="G258" s="68"/>
      <c r="H258" s="3"/>
      <c r="I258" s="3"/>
      <c r="J258" s="68"/>
      <c r="K258" s="3"/>
      <c r="L258" s="3"/>
      <c r="M258" s="3"/>
      <c r="N258" s="3"/>
      <c r="O258" s="3"/>
      <c r="P258" s="53"/>
      <c r="Q258" s="3"/>
      <c r="R258" s="68"/>
      <c r="S258" s="3"/>
      <c r="T258" s="6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2"/>
      <c r="AK258" s="42"/>
      <c r="AL258" s="42"/>
      <c r="AM258" s="42"/>
      <c r="AN258" s="42"/>
    </row>
    <row r="259" spans="1:40" s="16" customFormat="1" x14ac:dyDescent="0.25">
      <c r="A259" s="3"/>
      <c r="B259" s="3"/>
      <c r="C259" s="3"/>
      <c r="D259" s="52"/>
      <c r="E259" s="8"/>
      <c r="F259" s="3"/>
      <c r="G259" s="68"/>
      <c r="H259" s="3"/>
      <c r="I259" s="3"/>
      <c r="J259" s="68"/>
      <c r="K259" s="3"/>
      <c r="L259" s="3"/>
      <c r="M259" s="3"/>
      <c r="N259" s="3"/>
      <c r="O259" s="3"/>
      <c r="P259" s="53"/>
      <c r="Q259" s="3"/>
      <c r="R259" s="68"/>
      <c r="S259" s="3"/>
      <c r="T259" s="6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2"/>
      <c r="AK259" s="42"/>
      <c r="AL259" s="42"/>
      <c r="AM259" s="42"/>
      <c r="AN259" s="42"/>
    </row>
    <row r="260" spans="1:40" s="16" customFormat="1" x14ac:dyDescent="0.25">
      <c r="A260" s="3"/>
      <c r="B260" s="3"/>
      <c r="C260" s="3"/>
      <c r="D260" s="52"/>
      <c r="E260" s="8"/>
      <c r="F260" s="3"/>
      <c r="G260" s="68"/>
      <c r="H260" s="3"/>
      <c r="I260" s="3"/>
      <c r="J260" s="68"/>
      <c r="K260" s="3"/>
      <c r="L260" s="3"/>
      <c r="M260" s="3"/>
      <c r="N260" s="3"/>
      <c r="O260" s="3"/>
      <c r="P260" s="53"/>
      <c r="Q260" s="3"/>
      <c r="R260" s="68"/>
      <c r="S260" s="3"/>
      <c r="T260" s="6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2"/>
      <c r="AK260" s="42"/>
      <c r="AL260" s="42"/>
      <c r="AM260" s="42"/>
      <c r="AN260" s="42"/>
    </row>
    <row r="261" spans="1:40" s="16" customFormat="1" x14ac:dyDescent="0.25">
      <c r="A261" s="3"/>
      <c r="B261" s="3"/>
      <c r="C261" s="3"/>
      <c r="D261" s="52"/>
      <c r="E261" s="8"/>
      <c r="F261" s="3"/>
      <c r="G261" s="68"/>
      <c r="H261" s="3"/>
      <c r="I261" s="3"/>
      <c r="J261" s="68"/>
      <c r="K261" s="3"/>
      <c r="L261" s="3"/>
      <c r="M261" s="3"/>
      <c r="N261" s="3"/>
      <c r="O261" s="3"/>
      <c r="P261" s="53"/>
      <c r="Q261" s="3"/>
      <c r="R261" s="68"/>
      <c r="S261" s="3"/>
      <c r="T261" s="6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2"/>
      <c r="AK261" s="42"/>
      <c r="AL261" s="42"/>
      <c r="AM261" s="42"/>
      <c r="AN261" s="42"/>
    </row>
    <row r="262" spans="1:40" s="16" customFormat="1" x14ac:dyDescent="0.25">
      <c r="A262" s="3"/>
      <c r="B262" s="3"/>
      <c r="C262" s="3"/>
      <c r="D262" s="52"/>
      <c r="E262" s="8"/>
      <c r="F262" s="3"/>
      <c r="G262" s="68"/>
      <c r="H262" s="3"/>
      <c r="I262" s="3"/>
      <c r="J262" s="68"/>
      <c r="K262" s="3"/>
      <c r="L262" s="3"/>
      <c r="M262" s="3"/>
      <c r="N262" s="3"/>
      <c r="O262" s="3"/>
      <c r="P262" s="53"/>
      <c r="Q262" s="3"/>
      <c r="R262" s="68"/>
      <c r="S262" s="3"/>
      <c r="T262" s="6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2"/>
      <c r="AK262" s="42"/>
      <c r="AL262" s="42"/>
      <c r="AM262" s="42"/>
      <c r="AN262" s="42"/>
    </row>
    <row r="263" spans="1:40" s="16" customFormat="1" x14ac:dyDescent="0.25">
      <c r="A263" s="3"/>
      <c r="B263" s="3"/>
      <c r="C263" s="3"/>
      <c r="D263" s="52"/>
      <c r="E263" s="8"/>
      <c r="F263" s="3"/>
      <c r="G263" s="68"/>
      <c r="H263" s="3"/>
      <c r="I263" s="3"/>
      <c r="J263" s="68"/>
      <c r="K263" s="3"/>
      <c r="L263" s="3"/>
      <c r="M263" s="3"/>
      <c r="N263" s="3"/>
      <c r="O263" s="3"/>
      <c r="P263" s="53"/>
      <c r="Q263" s="3"/>
      <c r="R263" s="68"/>
      <c r="S263" s="3"/>
      <c r="T263" s="6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2"/>
      <c r="AK263" s="42"/>
      <c r="AL263" s="42"/>
      <c r="AM263" s="42"/>
      <c r="AN263" s="42"/>
    </row>
    <row r="264" spans="1:40" s="16" customFormat="1" x14ac:dyDescent="0.25">
      <c r="A264" s="3"/>
      <c r="B264" s="3"/>
      <c r="C264" s="3"/>
      <c r="D264" s="52"/>
      <c r="E264" s="8"/>
      <c r="F264" s="3"/>
      <c r="G264" s="68"/>
      <c r="H264" s="3"/>
      <c r="I264" s="3"/>
      <c r="J264" s="68"/>
      <c r="K264" s="3"/>
      <c r="L264" s="3"/>
      <c r="M264" s="3"/>
      <c r="N264" s="3"/>
      <c r="O264" s="3"/>
      <c r="P264" s="53"/>
      <c r="Q264" s="3"/>
      <c r="R264" s="68"/>
      <c r="S264" s="3"/>
      <c r="T264" s="6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2"/>
      <c r="AK264" s="42"/>
      <c r="AL264" s="42"/>
      <c r="AM264" s="42"/>
      <c r="AN264" s="42"/>
    </row>
    <row r="265" spans="1:40" s="16" customFormat="1" x14ac:dyDescent="0.25">
      <c r="A265" s="3"/>
      <c r="B265" s="3"/>
      <c r="C265" s="3"/>
      <c r="D265" s="52"/>
      <c r="E265" s="8"/>
      <c r="F265" s="3"/>
      <c r="G265" s="68"/>
      <c r="H265" s="3"/>
      <c r="I265" s="3"/>
      <c r="J265" s="68"/>
      <c r="K265" s="3"/>
      <c r="L265" s="3"/>
      <c r="M265" s="3"/>
      <c r="N265" s="3"/>
      <c r="O265" s="3"/>
      <c r="P265" s="53"/>
      <c r="Q265" s="3"/>
      <c r="R265" s="68"/>
      <c r="S265" s="3"/>
      <c r="T265" s="6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2"/>
      <c r="AK265" s="42"/>
      <c r="AL265" s="42"/>
      <c r="AM265" s="42"/>
      <c r="AN265" s="42"/>
    </row>
    <row r="266" spans="1:40" s="16" customFormat="1" x14ac:dyDescent="0.25">
      <c r="A266" s="3"/>
      <c r="B266" s="3"/>
      <c r="C266" s="3"/>
      <c r="D266" s="52"/>
      <c r="E266" s="8"/>
      <c r="F266" s="3"/>
      <c r="G266" s="68"/>
      <c r="H266" s="3"/>
      <c r="I266" s="3"/>
      <c r="J266" s="68"/>
      <c r="K266" s="3"/>
      <c r="L266" s="3"/>
      <c r="M266" s="3"/>
      <c r="N266" s="3"/>
      <c r="O266" s="3"/>
      <c r="P266" s="53"/>
      <c r="Q266" s="3"/>
      <c r="R266" s="68"/>
      <c r="S266" s="3"/>
      <c r="T266" s="6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2"/>
      <c r="AK266" s="42"/>
      <c r="AL266" s="42"/>
      <c r="AM266" s="42"/>
      <c r="AN266" s="42"/>
    </row>
    <row r="267" spans="1:40" s="16" customFormat="1" x14ac:dyDescent="0.25">
      <c r="A267" s="3"/>
      <c r="B267" s="3"/>
      <c r="C267" s="3"/>
      <c r="D267" s="52"/>
      <c r="E267" s="8"/>
      <c r="F267" s="3"/>
      <c r="G267" s="68"/>
      <c r="H267" s="3"/>
      <c r="I267" s="3"/>
      <c r="J267" s="68"/>
      <c r="K267" s="3"/>
      <c r="L267" s="3"/>
      <c r="M267" s="3"/>
      <c r="N267" s="3"/>
      <c r="O267" s="3"/>
      <c r="P267" s="53"/>
      <c r="Q267" s="3"/>
      <c r="R267" s="68"/>
      <c r="S267" s="3"/>
      <c r="T267" s="6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2"/>
      <c r="AK267" s="42"/>
      <c r="AL267" s="42"/>
      <c r="AM267" s="42"/>
      <c r="AN267" s="42"/>
    </row>
    <row r="268" spans="1:40" s="16" customFormat="1" x14ac:dyDescent="0.25">
      <c r="A268" s="3"/>
      <c r="B268" s="3"/>
      <c r="C268" s="3"/>
      <c r="D268" s="52"/>
      <c r="E268" s="8"/>
      <c r="F268" s="3"/>
      <c r="G268" s="68"/>
      <c r="H268" s="3"/>
      <c r="I268" s="3"/>
      <c r="J268" s="68"/>
      <c r="K268" s="3"/>
      <c r="L268" s="3"/>
      <c r="M268" s="3"/>
      <c r="N268" s="3"/>
      <c r="O268" s="3"/>
      <c r="P268" s="53"/>
      <c r="Q268" s="3"/>
      <c r="R268" s="68"/>
      <c r="S268" s="3"/>
      <c r="T268" s="6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2"/>
      <c r="AK268" s="42"/>
      <c r="AL268" s="42"/>
      <c r="AM268" s="42"/>
      <c r="AN268" s="42"/>
    </row>
    <row r="269" spans="1:40" s="16" customFormat="1" x14ac:dyDescent="0.25">
      <c r="A269" s="3"/>
      <c r="B269" s="3"/>
      <c r="C269" s="3"/>
      <c r="D269" s="52"/>
      <c r="E269" s="8"/>
      <c r="F269" s="3"/>
      <c r="G269" s="68"/>
      <c r="H269" s="3"/>
      <c r="I269" s="3"/>
      <c r="J269" s="68"/>
      <c r="K269" s="3"/>
      <c r="L269" s="3"/>
      <c r="M269" s="3"/>
      <c r="N269" s="3"/>
      <c r="O269" s="3"/>
      <c r="P269" s="53"/>
      <c r="Q269" s="3"/>
      <c r="R269" s="68"/>
      <c r="S269" s="3"/>
      <c r="T269" s="6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2"/>
      <c r="AK269" s="42"/>
      <c r="AL269" s="42"/>
      <c r="AM269" s="42"/>
      <c r="AN269" s="42"/>
    </row>
    <row r="270" spans="1:40" s="16" customFormat="1" x14ac:dyDescent="0.25">
      <c r="A270" s="3"/>
      <c r="B270" s="3"/>
      <c r="C270" s="3"/>
      <c r="D270" s="52"/>
      <c r="E270" s="8"/>
      <c r="F270" s="3"/>
      <c r="G270" s="68"/>
      <c r="H270" s="3"/>
      <c r="I270" s="3"/>
      <c r="J270" s="68"/>
      <c r="K270" s="3"/>
      <c r="L270" s="3"/>
      <c r="M270" s="3"/>
      <c r="N270" s="3"/>
      <c r="O270" s="3"/>
      <c r="P270" s="53"/>
      <c r="Q270" s="3"/>
      <c r="R270" s="68"/>
      <c r="S270" s="3"/>
      <c r="T270" s="6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2"/>
      <c r="AK270" s="42"/>
      <c r="AL270" s="42"/>
      <c r="AM270" s="42"/>
      <c r="AN270" s="42"/>
    </row>
    <row r="271" spans="1:40" s="16" customFormat="1" x14ac:dyDescent="0.25">
      <c r="A271" s="3"/>
      <c r="B271" s="3"/>
      <c r="C271" s="3"/>
      <c r="D271" s="52"/>
      <c r="E271" s="8"/>
      <c r="F271" s="3"/>
      <c r="G271" s="68"/>
      <c r="H271" s="3"/>
      <c r="I271" s="3"/>
      <c r="J271" s="68"/>
      <c r="K271" s="3"/>
      <c r="L271" s="3"/>
      <c r="M271" s="3"/>
      <c r="N271" s="3"/>
      <c r="O271" s="3"/>
      <c r="P271" s="53"/>
      <c r="Q271" s="3"/>
      <c r="R271" s="68"/>
      <c r="S271" s="3"/>
      <c r="T271" s="6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1"/>
      <c r="AJ271" s="42"/>
      <c r="AK271" s="42"/>
      <c r="AL271" s="42"/>
      <c r="AM271" s="42"/>
      <c r="AN271" s="42"/>
    </row>
    <row r="272" spans="1:40" s="16" customFormat="1" x14ac:dyDescent="0.25">
      <c r="A272" s="3"/>
      <c r="B272" s="3"/>
      <c r="C272" s="3"/>
      <c r="D272" s="52"/>
      <c r="E272" s="8"/>
      <c r="F272" s="3"/>
      <c r="G272" s="68"/>
      <c r="H272" s="3"/>
      <c r="I272" s="3"/>
      <c r="J272" s="68"/>
      <c r="K272" s="3"/>
      <c r="L272" s="3"/>
      <c r="M272" s="3"/>
      <c r="N272" s="3"/>
      <c r="O272" s="3"/>
      <c r="P272" s="53"/>
      <c r="Q272" s="3"/>
      <c r="R272" s="68"/>
      <c r="S272" s="3"/>
      <c r="T272" s="6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41"/>
      <c r="AJ272" s="42"/>
      <c r="AK272" s="42"/>
      <c r="AL272" s="42"/>
      <c r="AM272" s="42"/>
      <c r="AN272" s="42"/>
    </row>
    <row r="273" spans="1:40" s="16" customFormat="1" x14ac:dyDescent="0.25">
      <c r="A273" s="3"/>
      <c r="B273" s="3"/>
      <c r="C273" s="3"/>
      <c r="D273" s="52"/>
      <c r="E273" s="8"/>
      <c r="F273" s="3"/>
      <c r="G273" s="68"/>
      <c r="H273" s="3"/>
      <c r="I273" s="3"/>
      <c r="J273" s="68"/>
      <c r="K273" s="3"/>
      <c r="L273" s="3"/>
      <c r="M273" s="3"/>
      <c r="N273" s="3"/>
      <c r="O273" s="3"/>
      <c r="P273" s="53"/>
      <c r="Q273" s="3"/>
      <c r="R273" s="68"/>
      <c r="S273" s="3"/>
      <c r="T273" s="6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41"/>
      <c r="AJ273" s="42"/>
      <c r="AK273" s="42"/>
      <c r="AL273" s="42"/>
      <c r="AM273" s="42"/>
      <c r="AN273" s="42"/>
    </row>
    <row r="274" spans="1:40" s="16" customFormat="1" x14ac:dyDescent="0.25">
      <c r="A274" s="3"/>
      <c r="B274" s="3"/>
      <c r="C274" s="3"/>
      <c r="D274" s="52"/>
      <c r="E274" s="8"/>
      <c r="F274" s="3"/>
      <c r="G274" s="68"/>
      <c r="H274" s="3"/>
      <c r="I274" s="3"/>
      <c r="J274" s="68"/>
      <c r="K274" s="3"/>
      <c r="L274" s="3"/>
      <c r="M274" s="3"/>
      <c r="N274" s="3"/>
      <c r="O274" s="3"/>
      <c r="P274" s="53"/>
      <c r="Q274" s="3"/>
      <c r="R274" s="68"/>
      <c r="S274" s="3"/>
      <c r="T274" s="6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41"/>
      <c r="AJ274" s="42"/>
      <c r="AK274" s="42"/>
      <c r="AL274" s="42"/>
      <c r="AM274" s="42"/>
      <c r="AN274" s="42"/>
    </row>
    <row r="275" spans="1:40" s="16" customFormat="1" x14ac:dyDescent="0.25">
      <c r="A275" s="3"/>
      <c r="B275" s="3"/>
      <c r="C275" s="3"/>
      <c r="D275" s="52"/>
      <c r="E275" s="8"/>
      <c r="F275" s="3"/>
      <c r="G275" s="68"/>
      <c r="H275" s="3"/>
      <c r="I275" s="3"/>
      <c r="J275" s="68"/>
      <c r="K275" s="3"/>
      <c r="L275" s="3"/>
      <c r="M275" s="3"/>
      <c r="N275" s="3"/>
      <c r="O275" s="3"/>
      <c r="P275" s="53"/>
      <c r="Q275" s="3"/>
      <c r="R275" s="68"/>
      <c r="S275" s="3"/>
      <c r="T275" s="6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41"/>
      <c r="AJ275" s="42"/>
      <c r="AK275" s="42"/>
      <c r="AL275" s="42"/>
      <c r="AM275" s="42"/>
      <c r="AN275" s="42"/>
    </row>
    <row r="276" spans="1:40" s="16" customFormat="1" x14ac:dyDescent="0.25">
      <c r="A276" s="3"/>
      <c r="B276" s="3"/>
      <c r="C276" s="3"/>
      <c r="D276" s="52"/>
      <c r="E276" s="8"/>
      <c r="F276" s="3"/>
      <c r="G276" s="68"/>
      <c r="H276" s="3"/>
      <c r="I276" s="3"/>
      <c r="J276" s="68"/>
      <c r="K276" s="3"/>
      <c r="L276" s="3"/>
      <c r="M276" s="3"/>
      <c r="N276" s="3"/>
      <c r="O276" s="3"/>
      <c r="P276" s="53"/>
      <c r="Q276" s="3"/>
      <c r="R276" s="68"/>
      <c r="S276" s="3"/>
      <c r="T276" s="6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F276" s="41"/>
      <c r="AG276" s="41"/>
      <c r="AH276" s="41"/>
      <c r="AI276" s="41"/>
      <c r="AJ276" s="42"/>
      <c r="AK276" s="42"/>
      <c r="AL276" s="42"/>
      <c r="AM276" s="42"/>
      <c r="AN276" s="42"/>
    </row>
    <row r="277" spans="1:40" s="16" customFormat="1" x14ac:dyDescent="0.25">
      <c r="A277" s="3"/>
      <c r="B277" s="3"/>
      <c r="C277" s="3"/>
      <c r="D277" s="52"/>
      <c r="E277" s="8"/>
      <c r="F277" s="3"/>
      <c r="G277" s="68"/>
      <c r="H277" s="3"/>
      <c r="I277" s="3"/>
      <c r="J277" s="68"/>
      <c r="K277" s="3"/>
      <c r="L277" s="3"/>
      <c r="M277" s="3"/>
      <c r="N277" s="3"/>
      <c r="O277" s="3"/>
      <c r="P277" s="53"/>
      <c r="Q277" s="3"/>
      <c r="R277" s="68"/>
      <c r="S277" s="3"/>
      <c r="T277" s="6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41"/>
      <c r="AJ277" s="42"/>
      <c r="AK277" s="42"/>
      <c r="AL277" s="42"/>
      <c r="AM277" s="42"/>
      <c r="AN277" s="42"/>
    </row>
    <row r="278" spans="1:40" s="16" customFormat="1" x14ac:dyDescent="0.25">
      <c r="A278" s="3"/>
      <c r="B278" s="3"/>
      <c r="C278" s="3"/>
      <c r="D278" s="52"/>
      <c r="E278" s="8"/>
      <c r="F278" s="3"/>
      <c r="G278" s="68"/>
      <c r="H278" s="3"/>
      <c r="I278" s="3"/>
      <c r="J278" s="68"/>
      <c r="K278" s="3"/>
      <c r="L278" s="3"/>
      <c r="M278" s="3"/>
      <c r="N278" s="3"/>
      <c r="O278" s="3"/>
      <c r="P278" s="53"/>
      <c r="Q278" s="3"/>
      <c r="R278" s="68"/>
      <c r="S278" s="3"/>
      <c r="T278" s="6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41"/>
      <c r="AJ278" s="42"/>
      <c r="AK278" s="42"/>
      <c r="AL278" s="42"/>
      <c r="AM278" s="42"/>
      <c r="AN278" s="42"/>
    </row>
    <row r="279" spans="1:40" s="16" customFormat="1" x14ac:dyDescent="0.25">
      <c r="A279" s="3"/>
      <c r="B279" s="3"/>
      <c r="C279" s="3"/>
      <c r="D279" s="52"/>
      <c r="E279" s="8"/>
      <c r="F279" s="3"/>
      <c r="G279" s="68"/>
      <c r="H279" s="3"/>
      <c r="I279" s="3"/>
      <c r="J279" s="68"/>
      <c r="K279" s="3"/>
      <c r="L279" s="3"/>
      <c r="M279" s="3"/>
      <c r="N279" s="3"/>
      <c r="O279" s="3"/>
      <c r="P279" s="53"/>
      <c r="Q279" s="3"/>
      <c r="R279" s="68"/>
      <c r="S279" s="3"/>
      <c r="T279" s="6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2"/>
      <c r="AK279" s="42"/>
      <c r="AL279" s="42"/>
      <c r="AM279" s="42"/>
      <c r="AN279" s="42"/>
    </row>
    <row r="280" spans="1:40" s="16" customFormat="1" x14ac:dyDescent="0.25">
      <c r="A280" s="3"/>
      <c r="B280" s="3"/>
      <c r="C280" s="3"/>
      <c r="D280" s="52"/>
      <c r="E280" s="8"/>
      <c r="F280" s="3"/>
      <c r="G280" s="68"/>
      <c r="H280" s="3"/>
      <c r="I280" s="3"/>
      <c r="J280" s="68"/>
      <c r="K280" s="3"/>
      <c r="L280" s="3"/>
      <c r="M280" s="3"/>
      <c r="N280" s="3"/>
      <c r="O280" s="3"/>
      <c r="P280" s="53"/>
      <c r="Q280" s="3"/>
      <c r="R280" s="68"/>
      <c r="S280" s="3"/>
      <c r="T280" s="6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41"/>
      <c r="AJ280" s="42"/>
      <c r="AK280" s="42"/>
      <c r="AL280" s="42"/>
      <c r="AM280" s="42"/>
      <c r="AN280" s="42"/>
    </row>
    <row r="281" spans="1:40" s="16" customFormat="1" x14ac:dyDescent="0.25">
      <c r="A281" s="3"/>
      <c r="B281" s="3"/>
      <c r="C281" s="3"/>
      <c r="D281" s="52"/>
      <c r="E281" s="8"/>
      <c r="F281" s="3"/>
      <c r="G281" s="68"/>
      <c r="H281" s="3"/>
      <c r="I281" s="3"/>
      <c r="J281" s="68"/>
      <c r="K281" s="3"/>
      <c r="L281" s="3"/>
      <c r="M281" s="3"/>
      <c r="N281" s="3"/>
      <c r="O281" s="3"/>
      <c r="P281" s="53"/>
      <c r="Q281" s="3"/>
      <c r="R281" s="68"/>
      <c r="S281" s="3"/>
      <c r="T281" s="6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2"/>
      <c r="AK281" s="42"/>
      <c r="AL281" s="42"/>
      <c r="AM281" s="42"/>
      <c r="AN281" s="42"/>
    </row>
    <row r="282" spans="1:40" s="16" customFormat="1" x14ac:dyDescent="0.25">
      <c r="A282" s="3"/>
      <c r="B282" s="3"/>
      <c r="C282" s="3"/>
      <c r="D282" s="52"/>
      <c r="E282" s="8"/>
      <c r="F282" s="3"/>
      <c r="G282" s="68"/>
      <c r="H282" s="3"/>
      <c r="I282" s="3"/>
      <c r="J282" s="68"/>
      <c r="K282" s="3"/>
      <c r="L282" s="3"/>
      <c r="M282" s="3"/>
      <c r="N282" s="3"/>
      <c r="O282" s="3"/>
      <c r="P282" s="53"/>
      <c r="Q282" s="3"/>
      <c r="R282" s="68"/>
      <c r="S282" s="3"/>
      <c r="T282" s="6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2"/>
      <c r="AK282" s="42"/>
      <c r="AL282" s="42"/>
      <c r="AM282" s="42"/>
      <c r="AN282" s="42"/>
    </row>
    <row r="283" spans="1:40" s="16" customFormat="1" x14ac:dyDescent="0.25">
      <c r="A283" s="3"/>
      <c r="B283" s="3"/>
      <c r="C283" s="3"/>
      <c r="D283" s="52"/>
      <c r="E283" s="8"/>
      <c r="F283" s="3"/>
      <c r="G283" s="68"/>
      <c r="H283" s="3"/>
      <c r="I283" s="3"/>
      <c r="J283" s="68"/>
      <c r="K283" s="3"/>
      <c r="L283" s="3"/>
      <c r="M283" s="3"/>
      <c r="N283" s="3"/>
      <c r="O283" s="3"/>
      <c r="P283" s="53"/>
      <c r="Q283" s="3"/>
      <c r="R283" s="68"/>
      <c r="S283" s="3"/>
      <c r="T283" s="6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2"/>
      <c r="AK283" s="42"/>
      <c r="AL283" s="42"/>
      <c r="AM283" s="42"/>
      <c r="AN283" s="42"/>
    </row>
    <row r="284" spans="1:40" s="16" customFormat="1" x14ac:dyDescent="0.25">
      <c r="A284" s="3"/>
      <c r="B284" s="3"/>
      <c r="C284" s="3"/>
      <c r="D284" s="52"/>
      <c r="E284" s="8"/>
      <c r="F284" s="3"/>
      <c r="G284" s="68"/>
      <c r="H284" s="3"/>
      <c r="I284" s="3"/>
      <c r="J284" s="68"/>
      <c r="K284" s="3"/>
      <c r="L284" s="3"/>
      <c r="M284" s="3"/>
      <c r="N284" s="3"/>
      <c r="O284" s="3"/>
      <c r="P284" s="53"/>
      <c r="Q284" s="3"/>
      <c r="R284" s="68"/>
      <c r="S284" s="3"/>
      <c r="T284" s="6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2"/>
      <c r="AK284" s="42"/>
      <c r="AL284" s="42"/>
      <c r="AM284" s="42"/>
      <c r="AN284" s="42"/>
    </row>
    <row r="285" spans="1:40" s="16" customFormat="1" x14ac:dyDescent="0.25">
      <c r="A285" s="3"/>
      <c r="B285" s="3"/>
      <c r="C285" s="3"/>
      <c r="D285" s="52"/>
      <c r="E285" s="8"/>
      <c r="F285" s="3"/>
      <c r="G285" s="68"/>
      <c r="H285" s="3"/>
      <c r="I285" s="3"/>
      <c r="J285" s="68"/>
      <c r="K285" s="3"/>
      <c r="L285" s="3"/>
      <c r="M285" s="3"/>
      <c r="N285" s="3"/>
      <c r="O285" s="3"/>
      <c r="P285" s="53"/>
      <c r="Q285" s="3"/>
      <c r="R285" s="68"/>
      <c r="S285" s="3"/>
      <c r="T285" s="6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41"/>
      <c r="AJ285" s="42"/>
      <c r="AK285" s="42"/>
      <c r="AL285" s="42"/>
      <c r="AM285" s="42"/>
      <c r="AN285" s="42"/>
    </row>
    <row r="286" spans="1:40" s="16" customFormat="1" x14ac:dyDescent="0.25">
      <c r="A286" s="3"/>
      <c r="B286" s="3"/>
      <c r="C286" s="3"/>
      <c r="D286" s="52"/>
      <c r="E286" s="8"/>
      <c r="F286" s="3"/>
      <c r="G286" s="68"/>
      <c r="H286" s="3"/>
      <c r="I286" s="3"/>
      <c r="J286" s="68"/>
      <c r="K286" s="3"/>
      <c r="L286" s="3"/>
      <c r="M286" s="3"/>
      <c r="N286" s="3"/>
      <c r="O286" s="3"/>
      <c r="P286" s="53"/>
      <c r="Q286" s="3"/>
      <c r="R286" s="68"/>
      <c r="S286" s="3"/>
      <c r="T286" s="6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41"/>
      <c r="AJ286" s="42"/>
      <c r="AK286" s="42"/>
      <c r="AL286" s="42"/>
      <c r="AM286" s="42"/>
      <c r="AN286" s="42"/>
    </row>
    <row r="287" spans="1:40" s="16" customFormat="1" x14ac:dyDescent="0.25">
      <c r="A287" s="3"/>
      <c r="B287" s="3"/>
      <c r="C287" s="3"/>
      <c r="D287" s="52"/>
      <c r="E287" s="8"/>
      <c r="F287" s="3"/>
      <c r="G287" s="68"/>
      <c r="H287" s="3"/>
      <c r="I287" s="3"/>
      <c r="J287" s="68"/>
      <c r="K287" s="3"/>
      <c r="L287" s="3"/>
      <c r="M287" s="3"/>
      <c r="N287" s="3"/>
      <c r="O287" s="3"/>
      <c r="P287" s="53"/>
      <c r="Q287" s="3"/>
      <c r="R287" s="68"/>
      <c r="S287" s="3"/>
      <c r="T287" s="6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2"/>
      <c r="AK287" s="42"/>
      <c r="AL287" s="42"/>
      <c r="AM287" s="42"/>
      <c r="AN287" s="42"/>
    </row>
    <row r="288" spans="1:40" s="16" customFormat="1" x14ac:dyDescent="0.25">
      <c r="A288" s="3"/>
      <c r="B288" s="3"/>
      <c r="C288" s="3"/>
      <c r="D288" s="52"/>
      <c r="E288" s="8"/>
      <c r="F288" s="3"/>
      <c r="G288" s="68"/>
      <c r="H288" s="3"/>
      <c r="I288" s="3"/>
      <c r="J288" s="68"/>
      <c r="K288" s="3"/>
      <c r="L288" s="3"/>
      <c r="M288" s="3"/>
      <c r="N288" s="3"/>
      <c r="O288" s="3"/>
      <c r="P288" s="53"/>
      <c r="Q288" s="3"/>
      <c r="R288" s="68"/>
      <c r="S288" s="3"/>
      <c r="T288" s="6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2"/>
      <c r="AK288" s="42"/>
      <c r="AL288" s="42"/>
      <c r="AM288" s="42"/>
      <c r="AN288" s="42"/>
    </row>
    <row r="289" spans="1:40" s="16" customFormat="1" x14ac:dyDescent="0.25">
      <c r="A289" s="3"/>
      <c r="B289" s="3"/>
      <c r="C289" s="3"/>
      <c r="D289" s="52"/>
      <c r="E289" s="8"/>
      <c r="F289" s="3"/>
      <c r="G289" s="68"/>
      <c r="H289" s="3"/>
      <c r="I289" s="3"/>
      <c r="J289" s="68"/>
      <c r="K289" s="3"/>
      <c r="L289" s="3"/>
      <c r="M289" s="3"/>
      <c r="N289" s="3"/>
      <c r="O289" s="3"/>
      <c r="P289" s="53"/>
      <c r="Q289" s="3"/>
      <c r="R289" s="68"/>
      <c r="S289" s="3"/>
      <c r="T289" s="6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41"/>
      <c r="AJ289" s="42"/>
      <c r="AK289" s="42"/>
      <c r="AL289" s="42"/>
      <c r="AM289" s="42"/>
      <c r="AN289" s="42"/>
    </row>
    <row r="290" spans="1:40" s="16" customFormat="1" x14ac:dyDescent="0.25">
      <c r="A290" s="3"/>
      <c r="B290" s="3"/>
      <c r="C290" s="3"/>
      <c r="D290" s="52"/>
      <c r="E290" s="8"/>
      <c r="F290" s="3"/>
      <c r="G290" s="68"/>
      <c r="H290" s="3"/>
      <c r="I290" s="3"/>
      <c r="J290" s="68"/>
      <c r="K290" s="3"/>
      <c r="L290" s="3"/>
      <c r="M290" s="3"/>
      <c r="N290" s="3"/>
      <c r="O290" s="3"/>
      <c r="P290" s="53"/>
      <c r="Q290" s="3"/>
      <c r="R290" s="68"/>
      <c r="S290" s="3"/>
      <c r="T290" s="6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41"/>
      <c r="AJ290" s="42"/>
      <c r="AK290" s="42"/>
      <c r="AL290" s="42"/>
      <c r="AM290" s="42"/>
      <c r="AN290" s="42"/>
    </row>
    <row r="291" spans="1:40" s="16" customFormat="1" x14ac:dyDescent="0.25">
      <c r="A291" s="3"/>
      <c r="B291" s="3"/>
      <c r="C291" s="3"/>
      <c r="D291" s="52"/>
      <c r="E291" s="8"/>
      <c r="F291" s="3"/>
      <c r="G291" s="68"/>
      <c r="H291" s="3"/>
      <c r="I291" s="3"/>
      <c r="J291" s="68"/>
      <c r="K291" s="3"/>
      <c r="L291" s="3"/>
      <c r="M291" s="3"/>
      <c r="N291" s="3"/>
      <c r="O291" s="3"/>
      <c r="P291" s="53"/>
      <c r="Q291" s="3"/>
      <c r="R291" s="68"/>
      <c r="S291" s="3"/>
      <c r="T291" s="6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41"/>
      <c r="AJ291" s="42"/>
      <c r="AK291" s="42"/>
      <c r="AL291" s="42"/>
      <c r="AM291" s="42"/>
      <c r="AN291" s="42"/>
    </row>
    <row r="292" spans="1:40" s="16" customFormat="1" x14ac:dyDescent="0.25">
      <c r="A292" s="3"/>
      <c r="B292" s="3"/>
      <c r="C292" s="3"/>
      <c r="D292" s="52"/>
      <c r="E292" s="8"/>
      <c r="F292" s="3"/>
      <c r="G292" s="68"/>
      <c r="H292" s="3"/>
      <c r="I292" s="3"/>
      <c r="J292" s="68"/>
      <c r="K292" s="3"/>
      <c r="L292" s="3"/>
      <c r="M292" s="3"/>
      <c r="N292" s="3"/>
      <c r="O292" s="3"/>
      <c r="P292" s="53"/>
      <c r="Q292" s="3"/>
      <c r="R292" s="68"/>
      <c r="S292" s="3"/>
      <c r="T292" s="6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41"/>
      <c r="AJ292" s="42"/>
      <c r="AK292" s="42"/>
      <c r="AL292" s="42"/>
      <c r="AM292" s="42"/>
      <c r="AN292" s="42"/>
    </row>
    <row r="293" spans="1:40" s="16" customFormat="1" x14ac:dyDescent="0.25">
      <c r="A293" s="3"/>
      <c r="B293" s="3"/>
      <c r="C293" s="3"/>
      <c r="D293" s="52"/>
      <c r="E293" s="8"/>
      <c r="F293" s="3"/>
      <c r="G293" s="68"/>
      <c r="H293" s="3"/>
      <c r="I293" s="3"/>
      <c r="J293" s="68"/>
      <c r="K293" s="3"/>
      <c r="L293" s="3"/>
      <c r="M293" s="3"/>
      <c r="N293" s="3"/>
      <c r="O293" s="3"/>
      <c r="P293" s="53"/>
      <c r="Q293" s="3"/>
      <c r="R293" s="68"/>
      <c r="S293" s="3"/>
      <c r="T293" s="6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  <c r="AH293" s="41"/>
      <c r="AI293" s="41"/>
      <c r="AJ293" s="42"/>
      <c r="AK293" s="42"/>
      <c r="AL293" s="42"/>
      <c r="AM293" s="42"/>
      <c r="AN293" s="42"/>
    </row>
    <row r="294" spans="1:40" s="16" customFormat="1" x14ac:dyDescent="0.25">
      <c r="A294" s="3"/>
      <c r="B294" s="3"/>
      <c r="C294" s="3"/>
      <c r="D294" s="52"/>
      <c r="E294" s="8"/>
      <c r="F294" s="3"/>
      <c r="G294" s="68"/>
      <c r="H294" s="3"/>
      <c r="I294" s="3"/>
      <c r="J294" s="68"/>
      <c r="K294" s="3"/>
      <c r="L294" s="3"/>
      <c r="M294" s="3"/>
      <c r="N294" s="3"/>
      <c r="O294" s="3"/>
      <c r="P294" s="53"/>
      <c r="Q294" s="3"/>
      <c r="R294" s="68"/>
      <c r="S294" s="3"/>
      <c r="T294" s="6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41"/>
      <c r="AJ294" s="42"/>
      <c r="AK294" s="42"/>
      <c r="AL294" s="42"/>
      <c r="AM294" s="42"/>
      <c r="AN294" s="42"/>
    </row>
    <row r="295" spans="1:40" s="16" customFormat="1" x14ac:dyDescent="0.25">
      <c r="A295" s="3"/>
      <c r="B295" s="3"/>
      <c r="C295" s="3"/>
      <c r="D295" s="52"/>
      <c r="E295" s="8"/>
      <c r="F295" s="3"/>
      <c r="G295" s="68"/>
      <c r="H295" s="3"/>
      <c r="I295" s="3"/>
      <c r="J295" s="68"/>
      <c r="K295" s="3"/>
      <c r="L295" s="3"/>
      <c r="M295" s="3"/>
      <c r="N295" s="3"/>
      <c r="O295" s="3"/>
      <c r="P295" s="53"/>
      <c r="Q295" s="3"/>
      <c r="R295" s="68"/>
      <c r="S295" s="3"/>
      <c r="T295" s="6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41"/>
      <c r="AJ295" s="42"/>
      <c r="AK295" s="42"/>
      <c r="AL295" s="42"/>
      <c r="AM295" s="42"/>
      <c r="AN295" s="42"/>
    </row>
    <row r="296" spans="1:40" s="16" customFormat="1" x14ac:dyDescent="0.25">
      <c r="A296" s="3"/>
      <c r="B296" s="3"/>
      <c r="C296" s="3"/>
      <c r="D296" s="52"/>
      <c r="E296" s="8"/>
      <c r="F296" s="3"/>
      <c r="G296" s="68"/>
      <c r="H296" s="3"/>
      <c r="I296" s="3"/>
      <c r="J296" s="68"/>
      <c r="K296" s="3"/>
      <c r="L296" s="3"/>
      <c r="M296" s="3"/>
      <c r="N296" s="3"/>
      <c r="O296" s="3"/>
      <c r="P296" s="53"/>
      <c r="Q296" s="3"/>
      <c r="R296" s="68"/>
      <c r="S296" s="3"/>
      <c r="T296" s="6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41"/>
      <c r="AJ296" s="42"/>
      <c r="AK296" s="42"/>
      <c r="AL296" s="42"/>
      <c r="AM296" s="42"/>
      <c r="AN296" s="42"/>
    </row>
    <row r="297" spans="1:40" s="16" customFormat="1" x14ac:dyDescent="0.25">
      <c r="A297" s="3"/>
      <c r="B297" s="3"/>
      <c r="C297" s="3"/>
      <c r="D297" s="52"/>
      <c r="E297" s="8"/>
      <c r="F297" s="3"/>
      <c r="G297" s="68"/>
      <c r="H297" s="3"/>
      <c r="I297" s="3"/>
      <c r="J297" s="68"/>
      <c r="K297" s="3"/>
      <c r="L297" s="3"/>
      <c r="M297" s="3"/>
      <c r="N297" s="3"/>
      <c r="O297" s="3"/>
      <c r="P297" s="53"/>
      <c r="Q297" s="3"/>
      <c r="R297" s="68"/>
      <c r="S297" s="3"/>
      <c r="T297" s="6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41"/>
      <c r="AJ297" s="42"/>
      <c r="AK297" s="42"/>
      <c r="AL297" s="42"/>
      <c r="AM297" s="42"/>
      <c r="AN297" s="42"/>
    </row>
    <row r="298" spans="1:40" s="16" customFormat="1" x14ac:dyDescent="0.25">
      <c r="A298" s="3"/>
      <c r="B298" s="3"/>
      <c r="C298" s="3"/>
      <c r="D298" s="52"/>
      <c r="E298" s="8"/>
      <c r="F298" s="3"/>
      <c r="G298" s="68"/>
      <c r="H298" s="3"/>
      <c r="I298" s="3"/>
      <c r="J298" s="68"/>
      <c r="K298" s="3"/>
      <c r="L298" s="3"/>
      <c r="M298" s="3"/>
      <c r="N298" s="3"/>
      <c r="O298" s="3"/>
      <c r="P298" s="53"/>
      <c r="Q298" s="3"/>
      <c r="R298" s="68"/>
      <c r="S298" s="3"/>
      <c r="T298" s="6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G298" s="41"/>
      <c r="AH298" s="41"/>
      <c r="AI298" s="41"/>
      <c r="AJ298" s="42"/>
      <c r="AK298" s="42"/>
      <c r="AL298" s="42"/>
      <c r="AM298" s="42"/>
      <c r="AN298" s="42"/>
    </row>
    <row r="299" spans="1:40" s="16" customFormat="1" x14ac:dyDescent="0.25">
      <c r="A299" s="3"/>
      <c r="B299" s="3"/>
      <c r="C299" s="3"/>
      <c r="D299" s="52"/>
      <c r="E299" s="8"/>
      <c r="F299" s="3"/>
      <c r="G299" s="68"/>
      <c r="H299" s="3"/>
      <c r="I299" s="3"/>
      <c r="J299" s="68"/>
      <c r="K299" s="3"/>
      <c r="L299" s="3"/>
      <c r="M299" s="3"/>
      <c r="N299" s="3"/>
      <c r="O299" s="3"/>
      <c r="P299" s="53"/>
      <c r="Q299" s="3"/>
      <c r="R299" s="68"/>
      <c r="S299" s="3"/>
      <c r="T299" s="6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41"/>
      <c r="AJ299" s="42"/>
      <c r="AK299" s="42"/>
      <c r="AL299" s="42"/>
      <c r="AM299" s="42"/>
      <c r="AN299" s="42"/>
    </row>
    <row r="300" spans="1:40" s="16" customFormat="1" x14ac:dyDescent="0.25">
      <c r="A300" s="3"/>
      <c r="B300" s="3"/>
      <c r="C300" s="3"/>
      <c r="D300" s="52"/>
      <c r="E300" s="8"/>
      <c r="F300" s="3"/>
      <c r="G300" s="68"/>
      <c r="H300" s="3"/>
      <c r="I300" s="3"/>
      <c r="J300" s="68"/>
      <c r="K300" s="3"/>
      <c r="L300" s="3"/>
      <c r="M300" s="3"/>
      <c r="N300" s="3"/>
      <c r="O300" s="3"/>
      <c r="P300" s="53"/>
      <c r="Q300" s="3"/>
      <c r="R300" s="68"/>
      <c r="S300" s="3"/>
      <c r="T300" s="6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41"/>
      <c r="AJ300" s="42"/>
      <c r="AK300" s="42"/>
      <c r="AL300" s="42"/>
      <c r="AM300" s="42"/>
      <c r="AN300" s="42"/>
    </row>
    <row r="301" spans="1:40" s="16" customFormat="1" x14ac:dyDescent="0.25">
      <c r="A301" s="3"/>
      <c r="B301" s="3"/>
      <c r="C301" s="3"/>
      <c r="D301" s="52"/>
      <c r="E301" s="8"/>
      <c r="F301" s="3"/>
      <c r="G301" s="68"/>
      <c r="H301" s="3"/>
      <c r="I301" s="3"/>
      <c r="J301" s="68"/>
      <c r="K301" s="3"/>
      <c r="L301" s="3"/>
      <c r="M301" s="3"/>
      <c r="N301" s="3"/>
      <c r="O301" s="3"/>
      <c r="P301" s="53"/>
      <c r="Q301" s="3"/>
      <c r="R301" s="68"/>
      <c r="S301" s="3"/>
      <c r="T301" s="6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41"/>
      <c r="AJ301" s="42"/>
      <c r="AK301" s="42"/>
      <c r="AL301" s="42"/>
      <c r="AM301" s="42"/>
      <c r="AN301" s="42"/>
    </row>
    <row r="302" spans="1:40" s="16" customFormat="1" x14ac:dyDescent="0.25">
      <c r="A302" s="3"/>
      <c r="B302" s="3"/>
      <c r="C302" s="3"/>
      <c r="D302" s="52"/>
      <c r="E302" s="8"/>
      <c r="F302" s="3"/>
      <c r="G302" s="68"/>
      <c r="H302" s="3"/>
      <c r="I302" s="3"/>
      <c r="J302" s="68"/>
      <c r="K302" s="3"/>
      <c r="L302" s="3"/>
      <c r="M302" s="3"/>
      <c r="N302" s="3"/>
      <c r="O302" s="3"/>
      <c r="P302" s="53"/>
      <c r="Q302" s="3"/>
      <c r="R302" s="68"/>
      <c r="S302" s="3"/>
      <c r="T302" s="6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41"/>
      <c r="AJ302" s="42"/>
      <c r="AK302" s="42"/>
      <c r="AL302" s="42"/>
      <c r="AM302" s="42"/>
      <c r="AN302" s="42"/>
    </row>
    <row r="303" spans="1:40" s="16" customFormat="1" x14ac:dyDescent="0.25">
      <c r="A303" s="3"/>
      <c r="B303" s="3"/>
      <c r="C303" s="3"/>
      <c r="D303" s="52"/>
      <c r="E303" s="8"/>
      <c r="F303" s="3"/>
      <c r="G303" s="68"/>
      <c r="H303" s="3"/>
      <c r="I303" s="3"/>
      <c r="J303" s="68"/>
      <c r="K303" s="3"/>
      <c r="L303" s="3"/>
      <c r="M303" s="3"/>
      <c r="N303" s="3"/>
      <c r="O303" s="3"/>
      <c r="P303" s="53"/>
      <c r="Q303" s="3"/>
      <c r="R303" s="68"/>
      <c r="S303" s="3"/>
      <c r="T303" s="6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41"/>
      <c r="AJ303" s="42"/>
      <c r="AK303" s="42"/>
      <c r="AL303" s="42"/>
      <c r="AM303" s="42"/>
      <c r="AN303" s="42"/>
    </row>
    <row r="304" spans="1:40" s="16" customFormat="1" x14ac:dyDescent="0.25">
      <c r="A304" s="3"/>
      <c r="B304" s="3"/>
      <c r="C304" s="3"/>
      <c r="D304" s="52"/>
      <c r="E304" s="8"/>
      <c r="F304" s="3"/>
      <c r="G304" s="68"/>
      <c r="H304" s="3"/>
      <c r="I304" s="3"/>
      <c r="J304" s="68"/>
      <c r="K304" s="3"/>
      <c r="L304" s="3"/>
      <c r="M304" s="3"/>
      <c r="N304" s="3"/>
      <c r="O304" s="3"/>
      <c r="P304" s="53"/>
      <c r="Q304" s="3"/>
      <c r="R304" s="68"/>
      <c r="S304" s="3"/>
      <c r="T304" s="6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  <c r="AH304" s="41"/>
      <c r="AI304" s="41"/>
      <c r="AJ304" s="42"/>
      <c r="AK304" s="42"/>
      <c r="AL304" s="42"/>
      <c r="AM304" s="42"/>
      <c r="AN304" s="42"/>
    </row>
    <row r="305" spans="1:40" s="16" customFormat="1" x14ac:dyDescent="0.25">
      <c r="A305" s="3"/>
      <c r="B305" s="3"/>
      <c r="C305" s="3"/>
      <c r="D305" s="52"/>
      <c r="E305" s="8"/>
      <c r="F305" s="3"/>
      <c r="G305" s="68"/>
      <c r="H305" s="3"/>
      <c r="I305" s="3"/>
      <c r="J305" s="68"/>
      <c r="K305" s="3"/>
      <c r="L305" s="3"/>
      <c r="M305" s="3"/>
      <c r="N305" s="3"/>
      <c r="O305" s="3"/>
      <c r="P305" s="53"/>
      <c r="Q305" s="3"/>
      <c r="R305" s="68"/>
      <c r="S305" s="3"/>
      <c r="T305" s="6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41"/>
      <c r="AJ305" s="42"/>
      <c r="AK305" s="42"/>
      <c r="AL305" s="42"/>
      <c r="AM305" s="42"/>
      <c r="AN305" s="42"/>
    </row>
    <row r="306" spans="1:40" s="16" customFormat="1" x14ac:dyDescent="0.25">
      <c r="A306" s="3"/>
      <c r="B306" s="3"/>
      <c r="C306" s="3"/>
      <c r="D306" s="52"/>
      <c r="E306" s="8"/>
      <c r="F306" s="3"/>
      <c r="G306" s="68"/>
      <c r="H306" s="3"/>
      <c r="I306" s="3"/>
      <c r="J306" s="68"/>
      <c r="K306" s="3"/>
      <c r="L306" s="3"/>
      <c r="M306" s="3"/>
      <c r="N306" s="3"/>
      <c r="O306" s="3"/>
      <c r="P306" s="53"/>
      <c r="Q306" s="3"/>
      <c r="R306" s="68"/>
      <c r="S306" s="3"/>
      <c r="T306" s="6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G306" s="41"/>
      <c r="AH306" s="41"/>
      <c r="AI306" s="41"/>
      <c r="AJ306" s="42"/>
      <c r="AK306" s="42"/>
      <c r="AL306" s="42"/>
      <c r="AM306" s="42"/>
      <c r="AN306" s="42"/>
    </row>
    <row r="307" spans="1:40" s="16" customFormat="1" x14ac:dyDescent="0.25">
      <c r="A307" s="3"/>
      <c r="B307" s="3"/>
      <c r="C307" s="3"/>
      <c r="D307" s="52"/>
      <c r="E307" s="8"/>
      <c r="F307" s="3"/>
      <c r="G307" s="68"/>
      <c r="H307" s="3"/>
      <c r="I307" s="3"/>
      <c r="J307" s="68"/>
      <c r="K307" s="3"/>
      <c r="L307" s="3"/>
      <c r="M307" s="3"/>
      <c r="N307" s="3"/>
      <c r="O307" s="3"/>
      <c r="P307" s="53"/>
      <c r="Q307" s="3"/>
      <c r="R307" s="68"/>
      <c r="S307" s="3"/>
      <c r="T307" s="6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41"/>
      <c r="AJ307" s="42"/>
      <c r="AK307" s="42"/>
      <c r="AL307" s="42"/>
      <c r="AM307" s="42"/>
      <c r="AN307" s="42"/>
    </row>
    <row r="308" spans="1:40" s="16" customFormat="1" x14ac:dyDescent="0.25">
      <c r="A308" s="3"/>
      <c r="B308" s="3"/>
      <c r="C308" s="3"/>
      <c r="D308" s="52"/>
      <c r="E308" s="8"/>
      <c r="F308" s="3"/>
      <c r="G308" s="68"/>
      <c r="H308" s="3"/>
      <c r="I308" s="3"/>
      <c r="J308" s="68"/>
      <c r="K308" s="3"/>
      <c r="L308" s="3"/>
      <c r="M308" s="3"/>
      <c r="N308" s="3"/>
      <c r="O308" s="3"/>
      <c r="P308" s="53"/>
      <c r="Q308" s="3"/>
      <c r="R308" s="68"/>
      <c r="S308" s="3"/>
      <c r="T308" s="6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41"/>
      <c r="AJ308" s="42"/>
      <c r="AK308" s="42"/>
      <c r="AL308" s="42"/>
      <c r="AM308" s="42"/>
      <c r="AN308" s="42"/>
    </row>
    <row r="309" spans="1:40" s="16" customFormat="1" x14ac:dyDescent="0.25">
      <c r="A309" s="3"/>
      <c r="B309" s="3"/>
      <c r="C309" s="3"/>
      <c r="D309" s="52"/>
      <c r="E309" s="8"/>
      <c r="F309" s="3"/>
      <c r="G309" s="68"/>
      <c r="H309" s="3"/>
      <c r="I309" s="3"/>
      <c r="J309" s="68"/>
      <c r="K309" s="3"/>
      <c r="L309" s="3"/>
      <c r="M309" s="3"/>
      <c r="N309" s="3"/>
      <c r="O309" s="3"/>
      <c r="P309" s="53"/>
      <c r="Q309" s="3"/>
      <c r="R309" s="68"/>
      <c r="S309" s="3"/>
      <c r="T309" s="6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1"/>
      <c r="AJ309" s="42"/>
      <c r="AK309" s="42"/>
      <c r="AL309" s="42"/>
      <c r="AM309" s="42"/>
      <c r="AN309" s="42"/>
    </row>
    <row r="310" spans="1:40" s="16" customFormat="1" x14ac:dyDescent="0.25">
      <c r="A310" s="3"/>
      <c r="B310" s="3"/>
      <c r="C310" s="3"/>
      <c r="D310" s="52"/>
      <c r="E310" s="8"/>
      <c r="F310" s="3"/>
      <c r="G310" s="68"/>
      <c r="H310" s="3"/>
      <c r="I310" s="3"/>
      <c r="J310" s="68"/>
      <c r="K310" s="3"/>
      <c r="L310" s="3"/>
      <c r="M310" s="3"/>
      <c r="N310" s="3"/>
      <c r="O310" s="3"/>
      <c r="P310" s="53"/>
      <c r="Q310" s="3"/>
      <c r="R310" s="68"/>
      <c r="S310" s="3"/>
      <c r="T310" s="6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1"/>
      <c r="AJ310" s="42"/>
      <c r="AK310" s="42"/>
      <c r="AL310" s="42"/>
      <c r="AM310" s="42"/>
      <c r="AN310" s="42"/>
    </row>
    <row r="311" spans="1:40" s="16" customFormat="1" x14ac:dyDescent="0.25">
      <c r="A311" s="3"/>
      <c r="B311" s="3"/>
      <c r="C311" s="3"/>
      <c r="D311" s="52"/>
      <c r="E311" s="8"/>
      <c r="F311" s="3"/>
      <c r="G311" s="68"/>
      <c r="H311" s="3"/>
      <c r="I311" s="3"/>
      <c r="J311" s="68"/>
      <c r="K311" s="3"/>
      <c r="L311" s="3"/>
      <c r="M311" s="3"/>
      <c r="N311" s="3"/>
      <c r="O311" s="3"/>
      <c r="P311" s="53"/>
      <c r="Q311" s="3"/>
      <c r="R311" s="68"/>
      <c r="S311" s="3"/>
      <c r="T311" s="6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2"/>
      <c r="AK311" s="42"/>
      <c r="AL311" s="42"/>
      <c r="AM311" s="42"/>
      <c r="AN311" s="42"/>
    </row>
    <row r="312" spans="1:40" s="16" customFormat="1" x14ac:dyDescent="0.25">
      <c r="A312" s="3"/>
      <c r="B312" s="3"/>
      <c r="C312" s="3"/>
      <c r="D312" s="52"/>
      <c r="E312" s="8"/>
      <c r="F312" s="3"/>
      <c r="G312" s="68"/>
      <c r="H312" s="3"/>
      <c r="I312" s="3"/>
      <c r="J312" s="68"/>
      <c r="K312" s="3"/>
      <c r="L312" s="3"/>
      <c r="M312" s="3"/>
      <c r="N312" s="3"/>
      <c r="O312" s="3"/>
      <c r="P312" s="53"/>
      <c r="Q312" s="3"/>
      <c r="R312" s="68"/>
      <c r="S312" s="3"/>
      <c r="T312" s="6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G312" s="41"/>
      <c r="AH312" s="41"/>
      <c r="AI312" s="41"/>
      <c r="AJ312" s="42"/>
      <c r="AK312" s="42"/>
      <c r="AL312" s="42"/>
      <c r="AM312" s="42"/>
      <c r="AN312" s="42"/>
    </row>
    <row r="313" spans="1:40" s="16" customFormat="1" x14ac:dyDescent="0.25">
      <c r="A313" s="3"/>
      <c r="B313" s="3"/>
      <c r="C313" s="3"/>
      <c r="D313" s="52"/>
      <c r="E313" s="8"/>
      <c r="F313" s="3"/>
      <c r="G313" s="68"/>
      <c r="H313" s="3"/>
      <c r="I313" s="3"/>
      <c r="J313" s="68"/>
      <c r="K313" s="3"/>
      <c r="L313" s="3"/>
      <c r="M313" s="3"/>
      <c r="N313" s="3"/>
      <c r="O313" s="3"/>
      <c r="P313" s="53"/>
      <c r="Q313" s="3"/>
      <c r="R313" s="68"/>
      <c r="S313" s="3"/>
      <c r="T313" s="6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41"/>
      <c r="AJ313" s="42"/>
      <c r="AK313" s="42"/>
      <c r="AL313" s="42"/>
      <c r="AM313" s="42"/>
      <c r="AN313" s="42"/>
    </row>
    <row r="314" spans="1:40" s="16" customFormat="1" x14ac:dyDescent="0.25">
      <c r="A314" s="3"/>
      <c r="B314" s="3"/>
      <c r="C314" s="3"/>
      <c r="D314" s="52"/>
      <c r="E314" s="8"/>
      <c r="F314" s="3"/>
      <c r="G314" s="68"/>
      <c r="H314" s="3"/>
      <c r="I314" s="3"/>
      <c r="J314" s="68"/>
      <c r="K314" s="3"/>
      <c r="L314" s="3"/>
      <c r="M314" s="3"/>
      <c r="N314" s="3"/>
      <c r="O314" s="3"/>
      <c r="P314" s="53"/>
      <c r="Q314" s="3"/>
      <c r="R314" s="68"/>
      <c r="S314" s="3"/>
      <c r="T314" s="6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1"/>
      <c r="AJ314" s="42"/>
      <c r="AK314" s="42"/>
      <c r="AL314" s="42"/>
      <c r="AM314" s="42"/>
      <c r="AN314" s="42"/>
    </row>
    <row r="315" spans="1:40" s="16" customFormat="1" x14ac:dyDescent="0.25">
      <c r="A315" s="3"/>
      <c r="B315" s="3"/>
      <c r="C315" s="3"/>
      <c r="D315" s="52"/>
      <c r="E315" s="8"/>
      <c r="F315" s="3"/>
      <c r="G315" s="68"/>
      <c r="H315" s="3"/>
      <c r="I315" s="3"/>
      <c r="J315" s="68"/>
      <c r="K315" s="3"/>
      <c r="L315" s="3"/>
      <c r="M315" s="3"/>
      <c r="N315" s="3"/>
      <c r="O315" s="3"/>
      <c r="P315" s="53"/>
      <c r="Q315" s="3"/>
      <c r="R315" s="68"/>
      <c r="S315" s="3"/>
      <c r="T315" s="6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2"/>
      <c r="AK315" s="42"/>
      <c r="AL315" s="42"/>
      <c r="AM315" s="42"/>
      <c r="AN315" s="42"/>
    </row>
    <row r="316" spans="1:40" s="16" customFormat="1" x14ac:dyDescent="0.25">
      <c r="A316" s="3"/>
      <c r="B316" s="3"/>
      <c r="C316" s="3"/>
      <c r="D316" s="52"/>
      <c r="E316" s="8"/>
      <c r="F316" s="3"/>
      <c r="G316" s="68"/>
      <c r="H316" s="3"/>
      <c r="I316" s="3"/>
      <c r="J316" s="68"/>
      <c r="K316" s="3"/>
      <c r="L316" s="3"/>
      <c r="M316" s="3"/>
      <c r="N316" s="3"/>
      <c r="O316" s="3"/>
      <c r="P316" s="53"/>
      <c r="Q316" s="3"/>
      <c r="R316" s="68"/>
      <c r="S316" s="3"/>
      <c r="T316" s="6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41"/>
      <c r="AJ316" s="42"/>
      <c r="AK316" s="42"/>
      <c r="AL316" s="42"/>
      <c r="AM316" s="42"/>
      <c r="AN316" s="42"/>
    </row>
    <row r="317" spans="1:40" s="16" customFormat="1" x14ac:dyDescent="0.25">
      <c r="A317" s="3"/>
      <c r="B317" s="3"/>
      <c r="C317" s="3"/>
      <c r="D317" s="52"/>
      <c r="E317" s="8"/>
      <c r="F317" s="3"/>
      <c r="G317" s="68"/>
      <c r="H317" s="3"/>
      <c r="I317" s="3"/>
      <c r="J317" s="68"/>
      <c r="K317" s="3"/>
      <c r="L317" s="3"/>
      <c r="M317" s="3"/>
      <c r="N317" s="3"/>
      <c r="O317" s="3"/>
      <c r="P317" s="53"/>
      <c r="Q317" s="3"/>
      <c r="R317" s="68"/>
      <c r="S317" s="3"/>
      <c r="T317" s="6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2"/>
      <c r="AK317" s="42"/>
      <c r="AL317" s="42"/>
      <c r="AM317" s="42"/>
      <c r="AN317" s="42"/>
    </row>
    <row r="318" spans="1:40" s="16" customFormat="1" x14ac:dyDescent="0.25">
      <c r="A318" s="3"/>
      <c r="B318" s="3"/>
      <c r="C318" s="3"/>
      <c r="D318" s="52"/>
      <c r="E318" s="8"/>
      <c r="F318" s="3"/>
      <c r="G318" s="68"/>
      <c r="H318" s="3"/>
      <c r="I318" s="3"/>
      <c r="J318" s="68"/>
      <c r="K318" s="3"/>
      <c r="L318" s="3"/>
      <c r="M318" s="3"/>
      <c r="N318" s="3"/>
      <c r="O318" s="3"/>
      <c r="P318" s="53"/>
      <c r="Q318" s="3"/>
      <c r="R318" s="68"/>
      <c r="S318" s="3"/>
      <c r="T318" s="6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2"/>
      <c r="AK318" s="42"/>
      <c r="AL318" s="42"/>
      <c r="AM318" s="42"/>
      <c r="AN318" s="42"/>
    </row>
    <row r="319" spans="1:40" s="16" customFormat="1" x14ac:dyDescent="0.25">
      <c r="A319" s="3"/>
      <c r="B319" s="3"/>
      <c r="C319" s="3"/>
      <c r="D319" s="52"/>
      <c r="E319" s="8"/>
      <c r="F319" s="3"/>
      <c r="G319" s="68"/>
      <c r="H319" s="3"/>
      <c r="I319" s="3"/>
      <c r="J319" s="68"/>
      <c r="K319" s="3"/>
      <c r="L319" s="3"/>
      <c r="M319" s="3"/>
      <c r="N319" s="3"/>
      <c r="O319" s="3"/>
      <c r="P319" s="53"/>
      <c r="Q319" s="3"/>
      <c r="R319" s="68"/>
      <c r="S319" s="3"/>
      <c r="T319" s="6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2"/>
      <c r="AK319" s="42"/>
      <c r="AL319" s="42"/>
      <c r="AM319" s="42"/>
      <c r="AN319" s="42"/>
    </row>
    <row r="320" spans="1:40" s="16" customFormat="1" x14ac:dyDescent="0.25">
      <c r="A320" s="3"/>
      <c r="B320" s="3"/>
      <c r="C320" s="3"/>
      <c r="D320" s="52"/>
      <c r="E320" s="8"/>
      <c r="F320" s="3"/>
      <c r="G320" s="68"/>
      <c r="H320" s="3"/>
      <c r="I320" s="3"/>
      <c r="J320" s="68"/>
      <c r="K320" s="3"/>
      <c r="L320" s="3"/>
      <c r="M320" s="3"/>
      <c r="N320" s="3"/>
      <c r="O320" s="3"/>
      <c r="P320" s="53"/>
      <c r="Q320" s="3"/>
      <c r="R320" s="68"/>
      <c r="S320" s="3"/>
      <c r="T320" s="6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2"/>
      <c r="AK320" s="42"/>
      <c r="AL320" s="42"/>
      <c r="AM320" s="42"/>
      <c r="AN320" s="42"/>
    </row>
    <row r="321" spans="1:40" s="16" customFormat="1" x14ac:dyDescent="0.25">
      <c r="A321" s="3"/>
      <c r="B321" s="3"/>
      <c r="C321" s="3"/>
      <c r="D321" s="52"/>
      <c r="E321" s="8"/>
      <c r="F321" s="3"/>
      <c r="G321" s="68"/>
      <c r="H321" s="3"/>
      <c r="I321" s="3"/>
      <c r="J321" s="68"/>
      <c r="K321" s="3"/>
      <c r="L321" s="3"/>
      <c r="M321" s="3"/>
      <c r="N321" s="3"/>
      <c r="O321" s="3"/>
      <c r="P321" s="53"/>
      <c r="Q321" s="3"/>
      <c r="R321" s="68"/>
      <c r="S321" s="3"/>
      <c r="T321" s="6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2"/>
      <c r="AK321" s="42"/>
      <c r="AL321" s="42"/>
      <c r="AM321" s="42"/>
      <c r="AN321" s="42"/>
    </row>
    <row r="322" spans="1:40" s="16" customFormat="1" x14ac:dyDescent="0.25">
      <c r="A322" s="3"/>
      <c r="B322" s="3"/>
      <c r="C322" s="3"/>
      <c r="D322" s="52"/>
      <c r="E322" s="8"/>
      <c r="F322" s="3"/>
      <c r="G322" s="68"/>
      <c r="H322" s="3"/>
      <c r="I322" s="3"/>
      <c r="J322" s="68"/>
      <c r="K322" s="3"/>
      <c r="L322" s="3"/>
      <c r="M322" s="3"/>
      <c r="N322" s="3"/>
      <c r="O322" s="3"/>
      <c r="P322" s="53"/>
      <c r="Q322" s="3"/>
      <c r="R322" s="68"/>
      <c r="S322" s="3"/>
      <c r="T322" s="6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2"/>
      <c r="AK322" s="42"/>
      <c r="AL322" s="42"/>
      <c r="AM322" s="42"/>
      <c r="AN322" s="42"/>
    </row>
    <row r="323" spans="1:40" s="16" customFormat="1" x14ac:dyDescent="0.25">
      <c r="A323" s="3"/>
      <c r="B323" s="3"/>
      <c r="C323" s="3"/>
      <c r="D323" s="52"/>
      <c r="E323" s="8"/>
      <c r="F323" s="3"/>
      <c r="G323" s="68"/>
      <c r="H323" s="3"/>
      <c r="I323" s="3"/>
      <c r="J323" s="68"/>
      <c r="K323" s="3"/>
      <c r="L323" s="3"/>
      <c r="M323" s="3"/>
      <c r="N323" s="3"/>
      <c r="O323" s="3"/>
      <c r="P323" s="53"/>
      <c r="Q323" s="3"/>
      <c r="R323" s="68"/>
      <c r="S323" s="3"/>
      <c r="T323" s="6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2"/>
      <c r="AK323" s="42"/>
      <c r="AL323" s="42"/>
      <c r="AM323" s="42"/>
      <c r="AN323" s="42"/>
    </row>
    <row r="324" spans="1:40" s="16" customFormat="1" x14ac:dyDescent="0.25">
      <c r="A324" s="3"/>
      <c r="B324" s="3"/>
      <c r="C324" s="3"/>
      <c r="D324" s="52"/>
      <c r="E324" s="8"/>
      <c r="F324" s="3"/>
      <c r="G324" s="68"/>
      <c r="H324" s="3"/>
      <c r="I324" s="3"/>
      <c r="J324" s="68"/>
      <c r="K324" s="3"/>
      <c r="L324" s="3"/>
      <c r="M324" s="3"/>
      <c r="N324" s="3"/>
      <c r="O324" s="3"/>
      <c r="P324" s="53"/>
      <c r="Q324" s="3"/>
      <c r="R324" s="68"/>
      <c r="S324" s="3"/>
      <c r="T324" s="6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2"/>
      <c r="AK324" s="42"/>
      <c r="AL324" s="42"/>
      <c r="AM324" s="42"/>
      <c r="AN324" s="42"/>
    </row>
    <row r="325" spans="1:40" s="16" customFormat="1" x14ac:dyDescent="0.25">
      <c r="A325" s="3"/>
      <c r="B325" s="3"/>
      <c r="C325" s="3"/>
      <c r="D325" s="52"/>
      <c r="E325" s="8"/>
      <c r="F325" s="3"/>
      <c r="G325" s="68"/>
      <c r="H325" s="3"/>
      <c r="I325" s="3"/>
      <c r="J325" s="68"/>
      <c r="K325" s="3"/>
      <c r="L325" s="3"/>
      <c r="M325" s="3"/>
      <c r="N325" s="3"/>
      <c r="O325" s="3"/>
      <c r="P325" s="53"/>
      <c r="Q325" s="3"/>
      <c r="R325" s="68"/>
      <c r="S325" s="3"/>
      <c r="T325" s="6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1"/>
      <c r="AJ325" s="42"/>
      <c r="AK325" s="42"/>
      <c r="AL325" s="42"/>
      <c r="AM325" s="42"/>
      <c r="AN325" s="42"/>
    </row>
    <row r="326" spans="1:40" s="16" customFormat="1" x14ac:dyDescent="0.25">
      <c r="A326" s="3"/>
      <c r="B326" s="3"/>
      <c r="C326" s="3"/>
      <c r="D326" s="52"/>
      <c r="E326" s="8"/>
      <c r="F326" s="3"/>
      <c r="G326" s="68"/>
      <c r="H326" s="3"/>
      <c r="I326" s="3"/>
      <c r="J326" s="68"/>
      <c r="K326" s="3"/>
      <c r="L326" s="3"/>
      <c r="M326" s="3"/>
      <c r="N326" s="3"/>
      <c r="O326" s="3"/>
      <c r="P326" s="53"/>
      <c r="Q326" s="3"/>
      <c r="R326" s="68"/>
      <c r="S326" s="3"/>
      <c r="T326" s="6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2"/>
      <c r="AK326" s="42"/>
      <c r="AL326" s="42"/>
      <c r="AM326" s="42"/>
      <c r="AN326" s="42"/>
    </row>
    <row r="327" spans="1:40" s="16" customFormat="1" x14ac:dyDescent="0.25">
      <c r="A327" s="3"/>
      <c r="B327" s="3"/>
      <c r="C327" s="3"/>
      <c r="D327" s="52"/>
      <c r="E327" s="8"/>
      <c r="F327" s="3"/>
      <c r="G327" s="68"/>
      <c r="H327" s="3"/>
      <c r="I327" s="3"/>
      <c r="J327" s="68"/>
      <c r="K327" s="3"/>
      <c r="L327" s="3"/>
      <c r="M327" s="3"/>
      <c r="N327" s="3"/>
      <c r="O327" s="3"/>
      <c r="P327" s="53"/>
      <c r="Q327" s="3"/>
      <c r="R327" s="68"/>
      <c r="S327" s="3"/>
      <c r="T327" s="6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2"/>
      <c r="AK327" s="42"/>
      <c r="AL327" s="42"/>
      <c r="AM327" s="42"/>
      <c r="AN327" s="42"/>
    </row>
    <row r="328" spans="1:40" s="16" customFormat="1" x14ac:dyDescent="0.25">
      <c r="A328" s="3"/>
      <c r="B328" s="3"/>
      <c r="C328" s="3"/>
      <c r="D328" s="52"/>
      <c r="E328" s="8"/>
      <c r="F328" s="3"/>
      <c r="G328" s="68"/>
      <c r="H328" s="3"/>
      <c r="I328" s="3"/>
      <c r="J328" s="68"/>
      <c r="K328" s="3"/>
      <c r="L328" s="3"/>
      <c r="M328" s="3"/>
      <c r="N328" s="3"/>
      <c r="O328" s="3"/>
      <c r="P328" s="53"/>
      <c r="Q328" s="3"/>
      <c r="R328" s="68"/>
      <c r="S328" s="3"/>
      <c r="T328" s="6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2"/>
      <c r="AK328" s="42"/>
      <c r="AL328" s="42"/>
      <c r="AM328" s="42"/>
      <c r="AN328" s="42"/>
    </row>
    <row r="329" spans="1:40" s="16" customFormat="1" x14ac:dyDescent="0.25">
      <c r="A329" s="3"/>
      <c r="B329" s="3"/>
      <c r="C329" s="3"/>
      <c r="D329" s="52"/>
      <c r="E329" s="8"/>
      <c r="F329" s="3"/>
      <c r="G329" s="68"/>
      <c r="H329" s="3"/>
      <c r="I329" s="3"/>
      <c r="J329" s="68"/>
      <c r="K329" s="3"/>
      <c r="L329" s="3"/>
      <c r="M329" s="3"/>
      <c r="N329" s="3"/>
      <c r="O329" s="3"/>
      <c r="P329" s="53"/>
      <c r="Q329" s="3"/>
      <c r="R329" s="68"/>
      <c r="S329" s="3"/>
      <c r="T329" s="6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2"/>
      <c r="AK329" s="42"/>
      <c r="AL329" s="42"/>
      <c r="AM329" s="42"/>
      <c r="AN329" s="42"/>
    </row>
    <row r="330" spans="1:40" s="16" customFormat="1" x14ac:dyDescent="0.25">
      <c r="A330" s="3"/>
      <c r="B330" s="3"/>
      <c r="C330" s="3"/>
      <c r="D330" s="52"/>
      <c r="E330" s="8"/>
      <c r="F330" s="3"/>
      <c r="G330" s="68"/>
      <c r="H330" s="3"/>
      <c r="I330" s="3"/>
      <c r="J330" s="68"/>
      <c r="K330" s="3"/>
      <c r="L330" s="3"/>
      <c r="M330" s="3"/>
      <c r="N330" s="3"/>
      <c r="O330" s="3"/>
      <c r="P330" s="53"/>
      <c r="Q330" s="3"/>
      <c r="R330" s="68"/>
      <c r="S330" s="3"/>
      <c r="T330" s="6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2"/>
      <c r="AK330" s="42"/>
      <c r="AL330" s="42"/>
      <c r="AM330" s="42"/>
      <c r="AN330" s="42"/>
    </row>
    <row r="331" spans="1:40" s="16" customFormat="1" x14ac:dyDescent="0.25">
      <c r="A331" s="3"/>
      <c r="B331" s="3"/>
      <c r="C331" s="3"/>
      <c r="D331" s="52"/>
      <c r="E331" s="8"/>
      <c r="F331" s="3"/>
      <c r="G331" s="68"/>
      <c r="H331" s="3"/>
      <c r="I331" s="3"/>
      <c r="J331" s="68"/>
      <c r="K331" s="3"/>
      <c r="L331" s="3"/>
      <c r="M331" s="3"/>
      <c r="N331" s="3"/>
      <c r="O331" s="3"/>
      <c r="P331" s="53"/>
      <c r="Q331" s="3"/>
      <c r="R331" s="68"/>
      <c r="S331" s="3"/>
      <c r="T331" s="6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1"/>
      <c r="AJ331" s="42"/>
      <c r="AK331" s="42"/>
      <c r="AL331" s="42"/>
      <c r="AM331" s="42"/>
      <c r="AN331" s="42"/>
    </row>
    <row r="332" spans="1:40" s="16" customFormat="1" x14ac:dyDescent="0.25">
      <c r="A332" s="3"/>
      <c r="B332" s="3"/>
      <c r="C332" s="3"/>
      <c r="D332" s="52"/>
      <c r="E332" s="8"/>
      <c r="F332" s="3"/>
      <c r="G332" s="68"/>
      <c r="H332" s="3"/>
      <c r="I332" s="3"/>
      <c r="J332" s="68"/>
      <c r="K332" s="3"/>
      <c r="L332" s="3"/>
      <c r="M332" s="3"/>
      <c r="N332" s="3"/>
      <c r="O332" s="3"/>
      <c r="P332" s="53"/>
      <c r="Q332" s="3"/>
      <c r="R332" s="68"/>
      <c r="S332" s="3"/>
      <c r="T332" s="6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2"/>
      <c r="AK332" s="42"/>
      <c r="AL332" s="42"/>
      <c r="AM332" s="42"/>
      <c r="AN332" s="42"/>
    </row>
    <row r="333" spans="1:40" s="16" customFormat="1" x14ac:dyDescent="0.25">
      <c r="A333" s="3"/>
      <c r="B333" s="3"/>
      <c r="C333" s="3"/>
      <c r="D333" s="52"/>
      <c r="E333" s="8"/>
      <c r="F333" s="3"/>
      <c r="G333" s="68"/>
      <c r="H333" s="3"/>
      <c r="I333" s="3"/>
      <c r="J333" s="68"/>
      <c r="K333" s="3"/>
      <c r="L333" s="3"/>
      <c r="M333" s="3"/>
      <c r="N333" s="3"/>
      <c r="O333" s="3"/>
      <c r="P333" s="53"/>
      <c r="Q333" s="3"/>
      <c r="R333" s="68"/>
      <c r="S333" s="3"/>
      <c r="T333" s="6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2"/>
      <c r="AK333" s="42"/>
      <c r="AL333" s="42"/>
      <c r="AM333" s="42"/>
      <c r="AN333" s="42"/>
    </row>
    <row r="334" spans="1:40" s="16" customFormat="1" x14ac:dyDescent="0.25">
      <c r="A334" s="3"/>
      <c r="B334" s="3"/>
      <c r="C334" s="3"/>
      <c r="D334" s="52"/>
      <c r="E334" s="8"/>
      <c r="F334" s="3"/>
      <c r="G334" s="68"/>
      <c r="H334" s="3"/>
      <c r="I334" s="3"/>
      <c r="J334" s="68"/>
      <c r="K334" s="3"/>
      <c r="L334" s="3"/>
      <c r="M334" s="3"/>
      <c r="N334" s="3"/>
      <c r="O334" s="3"/>
      <c r="P334" s="53"/>
      <c r="Q334" s="3"/>
      <c r="R334" s="68"/>
      <c r="S334" s="3"/>
      <c r="T334" s="6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2"/>
      <c r="AK334" s="42"/>
      <c r="AL334" s="42"/>
      <c r="AM334" s="42"/>
      <c r="AN334" s="42"/>
    </row>
    <row r="335" spans="1:40" s="16" customFormat="1" x14ac:dyDescent="0.25">
      <c r="A335" s="3"/>
      <c r="B335" s="3"/>
      <c r="C335" s="3"/>
      <c r="D335" s="52"/>
      <c r="E335" s="8"/>
      <c r="F335" s="3"/>
      <c r="G335" s="68"/>
      <c r="H335" s="3"/>
      <c r="I335" s="3"/>
      <c r="J335" s="68"/>
      <c r="K335" s="3"/>
      <c r="L335" s="3"/>
      <c r="M335" s="3"/>
      <c r="N335" s="3"/>
      <c r="O335" s="3"/>
      <c r="P335" s="53"/>
      <c r="Q335" s="3"/>
      <c r="R335" s="68"/>
      <c r="S335" s="3"/>
      <c r="T335" s="6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1"/>
      <c r="AJ335" s="42"/>
      <c r="AK335" s="42"/>
      <c r="AL335" s="42"/>
      <c r="AM335" s="42"/>
      <c r="AN335" s="42"/>
    </row>
    <row r="336" spans="1:40" s="16" customFormat="1" x14ac:dyDescent="0.25">
      <c r="A336" s="3"/>
      <c r="B336" s="3"/>
      <c r="C336" s="3"/>
      <c r="D336" s="52"/>
      <c r="E336" s="8"/>
      <c r="F336" s="3"/>
      <c r="G336" s="68"/>
      <c r="H336" s="3"/>
      <c r="I336" s="3"/>
      <c r="J336" s="68"/>
      <c r="K336" s="3"/>
      <c r="L336" s="3"/>
      <c r="M336" s="3"/>
      <c r="N336" s="3"/>
      <c r="O336" s="3"/>
      <c r="P336" s="53"/>
      <c r="Q336" s="3"/>
      <c r="R336" s="68"/>
      <c r="S336" s="3"/>
      <c r="T336" s="6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1"/>
      <c r="AJ336" s="42"/>
      <c r="AK336" s="42"/>
      <c r="AL336" s="42"/>
      <c r="AM336" s="42"/>
      <c r="AN336" s="42"/>
    </row>
    <row r="337" spans="1:40" s="16" customFormat="1" x14ac:dyDescent="0.25">
      <c r="A337" s="3"/>
      <c r="B337" s="3"/>
      <c r="C337" s="3"/>
      <c r="D337" s="52"/>
      <c r="E337" s="8"/>
      <c r="F337" s="3"/>
      <c r="G337" s="68"/>
      <c r="H337" s="3"/>
      <c r="I337" s="3"/>
      <c r="J337" s="68"/>
      <c r="K337" s="3"/>
      <c r="L337" s="3"/>
      <c r="M337" s="3"/>
      <c r="N337" s="3"/>
      <c r="O337" s="3"/>
      <c r="P337" s="53"/>
      <c r="Q337" s="3"/>
      <c r="R337" s="68"/>
      <c r="S337" s="3"/>
      <c r="T337" s="6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1"/>
      <c r="AJ337" s="42"/>
      <c r="AK337" s="42"/>
      <c r="AL337" s="42"/>
      <c r="AM337" s="42"/>
      <c r="AN337" s="42"/>
    </row>
    <row r="338" spans="1:40" s="16" customFormat="1" x14ac:dyDescent="0.25">
      <c r="A338" s="3"/>
      <c r="B338" s="3"/>
      <c r="C338" s="3"/>
      <c r="D338" s="52"/>
      <c r="E338" s="8"/>
      <c r="F338" s="3"/>
      <c r="G338" s="68"/>
      <c r="H338" s="3"/>
      <c r="I338" s="3"/>
      <c r="J338" s="68"/>
      <c r="K338" s="3"/>
      <c r="L338" s="3"/>
      <c r="M338" s="3"/>
      <c r="N338" s="3"/>
      <c r="O338" s="3"/>
      <c r="P338" s="53"/>
      <c r="Q338" s="3"/>
      <c r="R338" s="68"/>
      <c r="S338" s="3"/>
      <c r="T338" s="6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1"/>
      <c r="AJ338" s="42"/>
      <c r="AK338" s="42"/>
      <c r="AL338" s="42"/>
      <c r="AM338" s="42"/>
      <c r="AN338" s="42"/>
    </row>
    <row r="339" spans="1:40" s="16" customFormat="1" x14ac:dyDescent="0.25">
      <c r="A339" s="3"/>
      <c r="B339" s="3"/>
      <c r="C339" s="3"/>
      <c r="D339" s="52"/>
      <c r="E339" s="8"/>
      <c r="F339" s="3"/>
      <c r="G339" s="68"/>
      <c r="H339" s="3"/>
      <c r="I339" s="3"/>
      <c r="J339" s="68"/>
      <c r="K339" s="3"/>
      <c r="L339" s="3"/>
      <c r="M339" s="3"/>
      <c r="N339" s="3"/>
      <c r="O339" s="3"/>
      <c r="P339" s="53"/>
      <c r="Q339" s="3"/>
      <c r="R339" s="68"/>
      <c r="S339" s="3"/>
      <c r="T339" s="6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1"/>
      <c r="AJ339" s="42"/>
      <c r="AK339" s="42"/>
      <c r="AL339" s="42"/>
      <c r="AM339" s="42"/>
      <c r="AN339" s="42"/>
    </row>
    <row r="340" spans="1:40" s="16" customFormat="1" x14ac:dyDescent="0.25">
      <c r="A340" s="3"/>
      <c r="B340" s="3"/>
      <c r="C340" s="3"/>
      <c r="D340" s="52"/>
      <c r="E340" s="8"/>
      <c r="F340" s="3"/>
      <c r="G340" s="68"/>
      <c r="H340" s="3"/>
      <c r="I340" s="3"/>
      <c r="J340" s="68"/>
      <c r="K340" s="3"/>
      <c r="L340" s="3"/>
      <c r="M340" s="3"/>
      <c r="N340" s="3"/>
      <c r="O340" s="3"/>
      <c r="P340" s="53"/>
      <c r="Q340" s="3"/>
      <c r="R340" s="68"/>
      <c r="S340" s="3"/>
      <c r="T340" s="6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2"/>
      <c r="AK340" s="42"/>
      <c r="AL340" s="42"/>
      <c r="AM340" s="42"/>
      <c r="AN340" s="42"/>
    </row>
    <row r="341" spans="1:40" s="16" customFormat="1" x14ac:dyDescent="0.25">
      <c r="A341" s="3"/>
      <c r="B341" s="3"/>
      <c r="C341" s="3"/>
      <c r="D341" s="52"/>
      <c r="E341" s="8"/>
      <c r="F341" s="3"/>
      <c r="G341" s="68"/>
      <c r="H341" s="3"/>
      <c r="I341" s="3"/>
      <c r="J341" s="68"/>
      <c r="K341" s="3"/>
      <c r="L341" s="3"/>
      <c r="M341" s="3"/>
      <c r="N341" s="3"/>
      <c r="O341" s="3"/>
      <c r="P341" s="53"/>
      <c r="Q341" s="3"/>
      <c r="R341" s="68"/>
      <c r="S341" s="3"/>
      <c r="T341" s="6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2"/>
      <c r="AK341" s="42"/>
      <c r="AL341" s="42"/>
      <c r="AM341" s="42"/>
      <c r="AN341" s="42"/>
    </row>
    <row r="342" spans="1:40" s="16" customFormat="1" x14ac:dyDescent="0.25">
      <c r="A342" s="3"/>
      <c r="B342" s="3"/>
      <c r="C342" s="3"/>
      <c r="D342" s="52"/>
      <c r="E342" s="8"/>
      <c r="F342" s="3"/>
      <c r="G342" s="68"/>
      <c r="H342" s="3"/>
      <c r="I342" s="3"/>
      <c r="J342" s="68"/>
      <c r="K342" s="3"/>
      <c r="L342" s="3"/>
      <c r="M342" s="3"/>
      <c r="N342" s="3"/>
      <c r="O342" s="3"/>
      <c r="P342" s="53"/>
      <c r="Q342" s="3"/>
      <c r="R342" s="68"/>
      <c r="S342" s="3"/>
      <c r="T342" s="6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2"/>
      <c r="AK342" s="42"/>
      <c r="AL342" s="42"/>
      <c r="AM342" s="42"/>
      <c r="AN342" s="42"/>
    </row>
    <row r="343" spans="1:40" s="16" customFormat="1" x14ac:dyDescent="0.25">
      <c r="A343" s="3"/>
      <c r="B343" s="3"/>
      <c r="C343" s="3"/>
      <c r="D343" s="52"/>
      <c r="E343" s="8"/>
      <c r="F343" s="3"/>
      <c r="G343" s="68"/>
      <c r="H343" s="3"/>
      <c r="I343" s="3"/>
      <c r="J343" s="68"/>
      <c r="K343" s="3"/>
      <c r="L343" s="3"/>
      <c r="M343" s="3"/>
      <c r="N343" s="3"/>
      <c r="O343" s="3"/>
      <c r="P343" s="53"/>
      <c r="Q343" s="3"/>
      <c r="R343" s="68"/>
      <c r="S343" s="3"/>
      <c r="T343" s="6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1"/>
      <c r="AJ343" s="42"/>
      <c r="AK343" s="42"/>
      <c r="AL343" s="42"/>
      <c r="AM343" s="42"/>
      <c r="AN343" s="42"/>
    </row>
    <row r="344" spans="1:40" s="16" customFormat="1" x14ac:dyDescent="0.25">
      <c r="A344" s="3"/>
      <c r="B344" s="3"/>
      <c r="C344" s="3"/>
      <c r="D344" s="52"/>
      <c r="E344" s="8"/>
      <c r="F344" s="3"/>
      <c r="G344" s="68"/>
      <c r="H344" s="3"/>
      <c r="I344" s="3"/>
      <c r="J344" s="68"/>
      <c r="K344" s="3"/>
      <c r="L344" s="3"/>
      <c r="M344" s="3"/>
      <c r="N344" s="3"/>
      <c r="O344" s="3"/>
      <c r="P344" s="53"/>
      <c r="Q344" s="3"/>
      <c r="R344" s="68"/>
      <c r="S344" s="3"/>
      <c r="T344" s="6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41"/>
      <c r="AJ344" s="42"/>
      <c r="AK344" s="42"/>
      <c r="AL344" s="42"/>
      <c r="AM344" s="42"/>
      <c r="AN344" s="42"/>
    </row>
    <row r="345" spans="1:40" s="16" customFormat="1" x14ac:dyDescent="0.25">
      <c r="A345" s="3"/>
      <c r="B345" s="3"/>
      <c r="C345" s="3"/>
      <c r="D345" s="52"/>
      <c r="E345" s="8"/>
      <c r="F345" s="3"/>
      <c r="G345" s="68"/>
      <c r="H345" s="3"/>
      <c r="I345" s="3"/>
      <c r="J345" s="68"/>
      <c r="K345" s="3"/>
      <c r="L345" s="3"/>
      <c r="M345" s="3"/>
      <c r="N345" s="3"/>
      <c r="O345" s="3"/>
      <c r="P345" s="53"/>
      <c r="Q345" s="3"/>
      <c r="R345" s="68"/>
      <c r="S345" s="3"/>
      <c r="T345" s="6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41"/>
      <c r="AJ345" s="42"/>
      <c r="AK345" s="42"/>
      <c r="AL345" s="42"/>
      <c r="AM345" s="42"/>
      <c r="AN345" s="42"/>
    </row>
    <row r="346" spans="1:40" s="16" customFormat="1" x14ac:dyDescent="0.25">
      <c r="A346" s="3"/>
      <c r="B346" s="3"/>
      <c r="C346" s="3"/>
      <c r="D346" s="52"/>
      <c r="E346" s="8"/>
      <c r="F346" s="3"/>
      <c r="G346" s="68"/>
      <c r="H346" s="3"/>
      <c r="I346" s="3"/>
      <c r="J346" s="68"/>
      <c r="K346" s="3"/>
      <c r="L346" s="3"/>
      <c r="M346" s="3"/>
      <c r="N346" s="3"/>
      <c r="O346" s="3"/>
      <c r="P346" s="53"/>
      <c r="Q346" s="3"/>
      <c r="R346" s="68"/>
      <c r="S346" s="3"/>
      <c r="T346" s="6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41"/>
      <c r="AJ346" s="42"/>
      <c r="AK346" s="42"/>
      <c r="AL346" s="42"/>
      <c r="AM346" s="42"/>
      <c r="AN346" s="42"/>
    </row>
    <row r="347" spans="1:40" s="16" customFormat="1" x14ac:dyDescent="0.25">
      <c r="A347" s="3"/>
      <c r="B347" s="3"/>
      <c r="C347" s="3"/>
      <c r="D347" s="52"/>
      <c r="E347" s="8"/>
      <c r="F347" s="3"/>
      <c r="G347" s="68"/>
      <c r="H347" s="3"/>
      <c r="I347" s="3"/>
      <c r="J347" s="68"/>
      <c r="K347" s="3"/>
      <c r="L347" s="3"/>
      <c r="M347" s="3"/>
      <c r="N347" s="3"/>
      <c r="O347" s="3"/>
      <c r="P347" s="53"/>
      <c r="Q347" s="3"/>
      <c r="R347" s="68"/>
      <c r="S347" s="3"/>
      <c r="T347" s="6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G347" s="41"/>
      <c r="AH347" s="41"/>
      <c r="AI347" s="41"/>
      <c r="AJ347" s="42"/>
      <c r="AK347" s="42"/>
      <c r="AL347" s="42"/>
      <c r="AM347" s="42"/>
      <c r="AN347" s="42"/>
    </row>
    <row r="348" spans="1:40" s="16" customFormat="1" x14ac:dyDescent="0.25">
      <c r="A348" s="3"/>
      <c r="B348" s="3"/>
      <c r="C348" s="3"/>
      <c r="D348" s="52"/>
      <c r="E348" s="8"/>
      <c r="F348" s="3"/>
      <c r="G348" s="68"/>
      <c r="H348" s="3"/>
      <c r="I348" s="3"/>
      <c r="J348" s="68"/>
      <c r="K348" s="3"/>
      <c r="L348" s="3"/>
      <c r="M348" s="3"/>
      <c r="N348" s="3"/>
      <c r="O348" s="3"/>
      <c r="P348" s="53"/>
      <c r="Q348" s="3"/>
      <c r="R348" s="68"/>
      <c r="S348" s="3"/>
      <c r="T348" s="6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1"/>
      <c r="AJ348" s="42"/>
      <c r="AK348" s="42"/>
      <c r="AL348" s="42"/>
      <c r="AM348" s="42"/>
      <c r="AN348" s="42"/>
    </row>
    <row r="349" spans="1:40" s="16" customFormat="1" x14ac:dyDescent="0.25">
      <c r="A349" s="3"/>
      <c r="B349" s="3"/>
      <c r="C349" s="3"/>
      <c r="D349" s="52"/>
      <c r="E349" s="8"/>
      <c r="F349" s="3"/>
      <c r="G349" s="68"/>
      <c r="H349" s="3"/>
      <c r="I349" s="3"/>
      <c r="J349" s="68"/>
      <c r="K349" s="3"/>
      <c r="L349" s="3"/>
      <c r="M349" s="3"/>
      <c r="N349" s="3"/>
      <c r="O349" s="3"/>
      <c r="P349" s="53"/>
      <c r="Q349" s="3"/>
      <c r="R349" s="68"/>
      <c r="S349" s="3"/>
      <c r="T349" s="6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1"/>
      <c r="AJ349" s="42"/>
      <c r="AK349" s="42"/>
      <c r="AL349" s="42"/>
      <c r="AM349" s="42"/>
      <c r="AN349" s="42"/>
    </row>
    <row r="350" spans="1:40" s="16" customFormat="1" x14ac:dyDescent="0.25">
      <c r="A350" s="3"/>
      <c r="B350" s="3"/>
      <c r="C350" s="3"/>
      <c r="D350" s="52"/>
      <c r="E350" s="8"/>
      <c r="F350" s="3"/>
      <c r="G350" s="68"/>
      <c r="H350" s="3"/>
      <c r="I350" s="3"/>
      <c r="J350" s="68"/>
      <c r="K350" s="3"/>
      <c r="L350" s="3"/>
      <c r="M350" s="3"/>
      <c r="N350" s="3"/>
      <c r="O350" s="3"/>
      <c r="P350" s="53"/>
      <c r="Q350" s="3"/>
      <c r="R350" s="68"/>
      <c r="S350" s="3"/>
      <c r="T350" s="6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2"/>
      <c r="AK350" s="42"/>
      <c r="AL350" s="42"/>
      <c r="AM350" s="42"/>
      <c r="AN350" s="42"/>
    </row>
    <row r="351" spans="1:40" s="16" customFormat="1" x14ac:dyDescent="0.25">
      <c r="A351" s="3"/>
      <c r="B351" s="3"/>
      <c r="C351" s="3"/>
      <c r="D351" s="52"/>
      <c r="E351" s="8"/>
      <c r="F351" s="3"/>
      <c r="G351" s="68"/>
      <c r="H351" s="3"/>
      <c r="I351" s="3"/>
      <c r="J351" s="68"/>
      <c r="K351" s="3"/>
      <c r="L351" s="3"/>
      <c r="M351" s="3"/>
      <c r="N351" s="3"/>
      <c r="O351" s="3"/>
      <c r="P351" s="53"/>
      <c r="Q351" s="3"/>
      <c r="R351" s="68"/>
      <c r="S351" s="3"/>
      <c r="T351" s="6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1"/>
      <c r="AJ351" s="42"/>
      <c r="AK351" s="42"/>
      <c r="AL351" s="42"/>
      <c r="AM351" s="42"/>
      <c r="AN351" s="42"/>
    </row>
    <row r="352" spans="1:40" s="16" customFormat="1" x14ac:dyDescent="0.25">
      <c r="A352" s="3"/>
      <c r="B352" s="3"/>
      <c r="C352" s="3"/>
      <c r="D352" s="52"/>
      <c r="E352" s="8"/>
      <c r="F352" s="3"/>
      <c r="G352" s="68"/>
      <c r="H352" s="3"/>
      <c r="I352" s="3"/>
      <c r="J352" s="68"/>
      <c r="K352" s="3"/>
      <c r="L352" s="3"/>
      <c r="M352" s="3"/>
      <c r="N352" s="3"/>
      <c r="O352" s="3"/>
      <c r="P352" s="53"/>
      <c r="Q352" s="3"/>
      <c r="R352" s="68"/>
      <c r="S352" s="3"/>
      <c r="T352" s="6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1"/>
      <c r="AJ352" s="42"/>
      <c r="AK352" s="42"/>
      <c r="AL352" s="42"/>
      <c r="AM352" s="42"/>
      <c r="AN352" s="42"/>
    </row>
    <row r="353" spans="1:42" s="16" customFormat="1" x14ac:dyDescent="0.25">
      <c r="A353" s="3"/>
      <c r="B353" s="3"/>
      <c r="C353" s="3"/>
      <c r="D353" s="52"/>
      <c r="E353" s="8"/>
      <c r="F353" s="3"/>
      <c r="G353" s="68"/>
      <c r="H353" s="3"/>
      <c r="I353" s="3"/>
      <c r="J353" s="68"/>
      <c r="K353" s="3"/>
      <c r="L353" s="3"/>
      <c r="M353" s="3"/>
      <c r="N353" s="3"/>
      <c r="O353" s="3"/>
      <c r="P353" s="53"/>
      <c r="Q353" s="3"/>
      <c r="R353" s="68"/>
      <c r="S353" s="3"/>
      <c r="T353" s="6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1"/>
      <c r="AJ353" s="42"/>
      <c r="AK353" s="42"/>
      <c r="AL353" s="42"/>
      <c r="AM353" s="42"/>
      <c r="AN353" s="42"/>
    </row>
    <row r="357" spans="1:42" x14ac:dyDescent="0.25">
      <c r="A357" s="1" t="s">
        <v>128</v>
      </c>
    </row>
    <row r="358" spans="1:42" x14ac:dyDescent="0.25">
      <c r="A358" s="1" t="s">
        <v>129</v>
      </c>
    </row>
    <row r="359" spans="1:42" x14ac:dyDescent="0.25">
      <c r="A359" s="1" t="s">
        <v>130</v>
      </c>
    </row>
    <row r="360" spans="1:42" s="1" customFormat="1" x14ac:dyDescent="0.25">
      <c r="A360" s="1" t="s">
        <v>131</v>
      </c>
      <c r="D360" s="28"/>
      <c r="E360" s="14"/>
      <c r="G360" s="69"/>
      <c r="J360" s="69"/>
      <c r="P360" s="29"/>
      <c r="R360" s="69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2"/>
      <c r="AK360" s="32"/>
      <c r="AL360" s="32"/>
      <c r="AM360" s="32"/>
      <c r="AN360" s="32"/>
      <c r="AO360"/>
      <c r="AP360"/>
    </row>
    <row r="361" spans="1:42" s="1" customFormat="1" x14ac:dyDescent="0.25">
      <c r="A361" s="1" t="s">
        <v>132</v>
      </c>
      <c r="D361" s="28"/>
      <c r="E361" s="14"/>
      <c r="G361" s="69"/>
      <c r="J361" s="69"/>
      <c r="P361" s="29"/>
      <c r="R361" s="69"/>
      <c r="T361" s="69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2"/>
      <c r="AK361" s="32"/>
      <c r="AL361" s="32"/>
      <c r="AM361" s="32"/>
      <c r="AN361" s="32"/>
      <c r="AO361"/>
      <c r="AP361"/>
    </row>
    <row r="11879" spans="16:16" x14ac:dyDescent="0.25">
      <c r="P11879" s="72"/>
    </row>
  </sheetData>
  <mergeCells count="36">
    <mergeCell ref="AJ5:AL5"/>
    <mergeCell ref="B3:B5"/>
    <mergeCell ref="A3:A5"/>
    <mergeCell ref="A6:B6"/>
    <mergeCell ref="Q4:R4"/>
    <mergeCell ref="S4:T4"/>
    <mergeCell ref="U4:X4"/>
    <mergeCell ref="Y4:AB4"/>
    <mergeCell ref="AC4:AF4"/>
    <mergeCell ref="U5:V5"/>
    <mergeCell ref="W5:X5"/>
    <mergeCell ref="Y5:Z5"/>
    <mergeCell ref="AA5:AB5"/>
    <mergeCell ref="AC5:AD5"/>
    <mergeCell ref="AE5:AF5"/>
    <mergeCell ref="AH5:AI5"/>
    <mergeCell ref="C4:E4"/>
    <mergeCell ref="F4:H4"/>
    <mergeCell ref="I4:K4"/>
    <mergeCell ref="O4:P4"/>
    <mergeCell ref="H1:K1"/>
    <mergeCell ref="S1:T1"/>
    <mergeCell ref="A2:AF2"/>
    <mergeCell ref="C3:K3"/>
    <mergeCell ref="O3:T3"/>
    <mergeCell ref="U3:AF3"/>
    <mergeCell ref="B50:B55"/>
    <mergeCell ref="B70:B73"/>
    <mergeCell ref="L9:M9"/>
    <mergeCell ref="L7:M7"/>
    <mergeCell ref="B32:B34"/>
    <mergeCell ref="B41:B49"/>
    <mergeCell ref="B36:B38"/>
    <mergeCell ref="L24:M24"/>
    <mergeCell ref="L31:M31"/>
    <mergeCell ref="A28:B28"/>
  </mergeCells>
  <conditionalFormatting sqref="U74:V81 U29:V31 U41:V41 U57:V58 U60:V61 U64:V65 U67:V68">
    <cfRule type="cellIs" dxfId="179" priority="389" operator="lessThan">
      <formula>0</formula>
    </cfRule>
    <cfRule type="cellIs" dxfId="178" priority="390" operator="greaterThan">
      <formula>0</formula>
    </cfRule>
  </conditionalFormatting>
  <conditionalFormatting sqref="W29:X29">
    <cfRule type="cellIs" dxfId="177" priority="387" operator="lessThan">
      <formula>0</formula>
    </cfRule>
    <cfRule type="cellIs" dxfId="176" priority="388" operator="greaterThan">
      <formula>0</formula>
    </cfRule>
  </conditionalFormatting>
  <conditionalFormatting sqref="W31:X31">
    <cfRule type="cellIs" dxfId="175" priority="385" operator="lessThan">
      <formula>0</formula>
    </cfRule>
    <cfRule type="cellIs" dxfId="174" priority="386" operator="greaterThan">
      <formula>0</formula>
    </cfRule>
  </conditionalFormatting>
  <conditionalFormatting sqref="U11:V25">
    <cfRule type="cellIs" dxfId="173" priority="381" operator="lessThan">
      <formula>0</formula>
    </cfRule>
    <cfRule type="cellIs" dxfId="172" priority="382" operator="greaterThan">
      <formula>0</formula>
    </cfRule>
  </conditionalFormatting>
  <conditionalFormatting sqref="W82:X82">
    <cfRule type="cellIs" dxfId="171" priority="377" operator="lessThan">
      <formula>0</formula>
    </cfRule>
    <cfRule type="cellIs" dxfId="170" priority="378" operator="greaterThan">
      <formula>0</formula>
    </cfRule>
  </conditionalFormatting>
  <conditionalFormatting sqref="W26:X26">
    <cfRule type="cellIs" dxfId="169" priority="379" operator="lessThan">
      <formula>0</formula>
    </cfRule>
    <cfRule type="cellIs" dxfId="168" priority="380" operator="greaterThan">
      <formula>0</formula>
    </cfRule>
  </conditionalFormatting>
  <conditionalFormatting sqref="AF82">
    <cfRule type="cellIs" dxfId="167" priority="269" operator="lessThan">
      <formula>0</formula>
    </cfRule>
    <cfRule type="cellIs" dxfId="166" priority="270" operator="greaterThan">
      <formula>0</formula>
    </cfRule>
  </conditionalFormatting>
  <conditionalFormatting sqref="Y30:Z30 Y41:Z41 Y57:Z58 Y60:Z61 Y64:Z65 Y67:Z68 Y74:Z74 Y76:Z77 Y79:Z80">
    <cfRule type="cellIs" dxfId="165" priority="375" operator="lessThan">
      <formula>0</formula>
    </cfRule>
    <cfRule type="cellIs" dxfId="164" priority="376" operator="greaterThan">
      <formula>0</formula>
    </cfRule>
  </conditionalFormatting>
  <conditionalFormatting sqref="AC17:AD18">
    <cfRule type="cellIs" dxfId="163" priority="321" operator="lessThan">
      <formula>0</formula>
    </cfRule>
    <cfRule type="cellIs" dxfId="162" priority="322" operator="greaterThan">
      <formula>0</formula>
    </cfRule>
  </conditionalFormatting>
  <conditionalFormatting sqref="AA31:AB31">
    <cfRule type="cellIs" dxfId="161" priority="373" operator="lessThan">
      <formula>0</formula>
    </cfRule>
    <cfRule type="cellIs" dxfId="160" priority="374" operator="greaterThan">
      <formula>0</formula>
    </cfRule>
  </conditionalFormatting>
  <conditionalFormatting sqref="Y11:Z25">
    <cfRule type="cellIs" dxfId="159" priority="369" operator="lessThan">
      <formula>0</formula>
    </cfRule>
    <cfRule type="cellIs" dxfId="158" priority="370" operator="greaterThan">
      <formula>0</formula>
    </cfRule>
  </conditionalFormatting>
  <conditionalFormatting sqref="AA26:AB26">
    <cfRule type="cellIs" dxfId="157" priority="367" operator="lessThan">
      <formula>0</formula>
    </cfRule>
    <cfRule type="cellIs" dxfId="156" priority="368" operator="greaterThan">
      <formula>0</formula>
    </cfRule>
  </conditionalFormatting>
  <conditionalFormatting sqref="AA82:AB82">
    <cfRule type="cellIs" dxfId="155" priority="365" operator="lessThan">
      <formula>0</formula>
    </cfRule>
    <cfRule type="cellIs" dxfId="154" priority="366" operator="greaterThan">
      <formula>0</formula>
    </cfRule>
  </conditionalFormatting>
  <conditionalFormatting sqref="Y29:Z29">
    <cfRule type="cellIs" dxfId="153" priority="363" operator="lessThan">
      <formula>0</formula>
    </cfRule>
    <cfRule type="cellIs" dxfId="152" priority="364" operator="greaterThan">
      <formula>0</formula>
    </cfRule>
  </conditionalFormatting>
  <conditionalFormatting sqref="Y31:Z31">
    <cfRule type="cellIs" dxfId="151" priority="361" operator="lessThan">
      <formula>0</formula>
    </cfRule>
    <cfRule type="cellIs" dxfId="150" priority="362" operator="greaterThan">
      <formula>0</formula>
    </cfRule>
  </conditionalFormatting>
  <conditionalFormatting sqref="Y75:Z75">
    <cfRule type="cellIs" dxfId="149" priority="345" operator="lessThan">
      <formula>0</formula>
    </cfRule>
    <cfRule type="cellIs" dxfId="148" priority="346" operator="greaterThan">
      <formula>0</formula>
    </cfRule>
  </conditionalFormatting>
  <conditionalFormatting sqref="Y78:Z78">
    <cfRule type="cellIs" dxfId="147" priority="343" operator="lessThan">
      <formula>0</formula>
    </cfRule>
    <cfRule type="cellIs" dxfId="146" priority="344" operator="greaterThan">
      <formula>0</formula>
    </cfRule>
  </conditionalFormatting>
  <conditionalFormatting sqref="Y81:Z81">
    <cfRule type="cellIs" dxfId="145" priority="341" operator="lessThan">
      <formula>0</formula>
    </cfRule>
    <cfRule type="cellIs" dxfId="144" priority="342" operator="greaterThan">
      <formula>0</formula>
    </cfRule>
  </conditionalFormatting>
  <conditionalFormatting sqref="AA29:AB29">
    <cfRule type="cellIs" dxfId="143" priority="339" operator="lessThan">
      <formula>0</formula>
    </cfRule>
    <cfRule type="cellIs" dxfId="142" priority="340" operator="greaterThan">
      <formula>0</formula>
    </cfRule>
  </conditionalFormatting>
  <conditionalFormatting sqref="AC30:AD30 AC41:AD41 AC57:AD58 AC60:AD61 AC64:AD65 AC67:AD68 AC74:AD74 AC76:AD77 AC79:AD80">
    <cfRule type="cellIs" dxfId="141" priority="337" operator="lessThan">
      <formula>0</formula>
    </cfRule>
    <cfRule type="cellIs" dxfId="140" priority="338" operator="greaterThan">
      <formula>0</formula>
    </cfRule>
  </conditionalFormatting>
  <conditionalFormatting sqref="AE31:AF31">
    <cfRule type="cellIs" dxfId="139" priority="335" operator="lessThan">
      <formula>0</formula>
    </cfRule>
    <cfRule type="cellIs" dxfId="138" priority="336" operator="greaterThan">
      <formula>0</formula>
    </cfRule>
  </conditionalFormatting>
  <conditionalFormatting sqref="AC11:AD12 AC14:AD14 AC16:AD16 AC19:AD19">
    <cfRule type="cellIs" dxfId="137" priority="331" operator="lessThan">
      <formula>0</formula>
    </cfRule>
    <cfRule type="cellIs" dxfId="136" priority="332" operator="greaterThan">
      <formula>0</formula>
    </cfRule>
  </conditionalFormatting>
  <conditionalFormatting sqref="AE26:AF26">
    <cfRule type="cellIs" dxfId="135" priority="329" operator="lessThan">
      <formula>0</formula>
    </cfRule>
    <cfRule type="cellIs" dxfId="134" priority="330" operator="greaterThan">
      <formula>0</formula>
    </cfRule>
  </conditionalFormatting>
  <conditionalFormatting sqref="AC15:AD15">
    <cfRule type="cellIs" dxfId="133" priority="323" operator="lessThan">
      <formula>0</formula>
    </cfRule>
    <cfRule type="cellIs" dxfId="132" priority="324" operator="greaterThan">
      <formula>0</formula>
    </cfRule>
  </conditionalFormatting>
  <conditionalFormatting sqref="AC31:AD31">
    <cfRule type="cellIs" dxfId="131" priority="327" operator="lessThan">
      <formula>0</formula>
    </cfRule>
    <cfRule type="cellIs" dxfId="130" priority="328" operator="greaterThan">
      <formula>0</formula>
    </cfRule>
  </conditionalFormatting>
  <conditionalFormatting sqref="AC13:AD13">
    <cfRule type="cellIs" dxfId="129" priority="325" operator="lessThan">
      <formula>0</formula>
    </cfRule>
    <cfRule type="cellIs" dxfId="128" priority="326" operator="greaterThan">
      <formula>0</formula>
    </cfRule>
  </conditionalFormatting>
  <conditionalFormatting sqref="AE29:AF29">
    <cfRule type="cellIs" dxfId="127" priority="315" operator="lessThan">
      <formula>0</formula>
    </cfRule>
    <cfRule type="cellIs" dxfId="126" priority="316" operator="greaterThan">
      <formula>0</formula>
    </cfRule>
  </conditionalFormatting>
  <conditionalFormatting sqref="AC29:AD29">
    <cfRule type="cellIs" dxfId="125" priority="317" operator="lessThan">
      <formula>0</formula>
    </cfRule>
    <cfRule type="cellIs" dxfId="124" priority="318" operator="greaterThan">
      <formula>0</formula>
    </cfRule>
  </conditionalFormatting>
  <conditionalFormatting sqref="AC20:AD25">
    <cfRule type="cellIs" dxfId="123" priority="319" operator="lessThan">
      <formula>0</formula>
    </cfRule>
    <cfRule type="cellIs" dxfId="122" priority="320" operator="greaterThan">
      <formula>0</formula>
    </cfRule>
  </conditionalFormatting>
  <conditionalFormatting sqref="AC75:AD75">
    <cfRule type="cellIs" dxfId="121" priority="281" operator="lessThan">
      <formula>0</formula>
    </cfRule>
    <cfRule type="cellIs" dxfId="120" priority="282" operator="greaterThan">
      <formula>0</formula>
    </cfRule>
  </conditionalFormatting>
  <conditionalFormatting sqref="AC78:AD78">
    <cfRule type="cellIs" dxfId="119" priority="277" operator="lessThan">
      <formula>0</formula>
    </cfRule>
    <cfRule type="cellIs" dxfId="118" priority="278" operator="greaterThan">
      <formula>0</formula>
    </cfRule>
  </conditionalFormatting>
  <conditionalFormatting sqref="AC81:AD81">
    <cfRule type="cellIs" dxfId="117" priority="273" operator="lessThan">
      <formula>0</formula>
    </cfRule>
    <cfRule type="cellIs" dxfId="116" priority="274" operator="greaterThan">
      <formula>0</formula>
    </cfRule>
  </conditionalFormatting>
  <conditionalFormatting sqref="AE82">
    <cfRule type="cellIs" dxfId="115" priority="243" operator="lessThan">
      <formula>0</formula>
    </cfRule>
    <cfRule type="cellIs" dxfId="114" priority="244" operator="greaterThan">
      <formula>0</formula>
    </cfRule>
  </conditionalFormatting>
  <conditionalFormatting sqref="W8:X8">
    <cfRule type="cellIs" dxfId="113" priority="219" operator="lessThan">
      <formula>0</formula>
    </cfRule>
    <cfRule type="cellIs" dxfId="112" priority="220" operator="greaterThan">
      <formula>0</formula>
    </cfRule>
  </conditionalFormatting>
  <conditionalFormatting sqref="AH11:AI25">
    <cfRule type="cellIs" dxfId="111" priority="217" operator="lessThan">
      <formula>0</formula>
    </cfRule>
    <cfRule type="cellIs" dxfId="110" priority="218" operator="greaterThan">
      <formula>0</formula>
    </cfRule>
  </conditionalFormatting>
  <conditionalFormatting sqref="W75:X75">
    <cfRule type="cellIs" dxfId="109" priority="199" operator="lessThan">
      <formula>0</formula>
    </cfRule>
    <cfRule type="cellIs" dxfId="108" priority="200" operator="greaterThan">
      <formula>0</formula>
    </cfRule>
  </conditionalFormatting>
  <conditionalFormatting sqref="W78:X78">
    <cfRule type="cellIs" dxfId="107" priority="197" operator="lessThan">
      <formula>0</formula>
    </cfRule>
    <cfRule type="cellIs" dxfId="106" priority="198" operator="greaterThan">
      <formula>0</formula>
    </cfRule>
  </conditionalFormatting>
  <conditionalFormatting sqref="W81:X81">
    <cfRule type="cellIs" dxfId="105" priority="195" operator="lessThan">
      <formula>0</formula>
    </cfRule>
    <cfRule type="cellIs" dxfId="104" priority="196" operator="greaterThan">
      <formula>0</formula>
    </cfRule>
  </conditionalFormatting>
  <conditionalFormatting sqref="Z8">
    <cfRule type="cellIs" dxfId="103" priority="193" operator="lessThan">
      <formula>0</formula>
    </cfRule>
    <cfRule type="cellIs" dxfId="102" priority="194" operator="greaterThan">
      <formula>0</formula>
    </cfRule>
  </conditionalFormatting>
  <conditionalFormatting sqref="AA8:AB8">
    <cfRule type="cellIs" dxfId="101" priority="191" operator="lessThan">
      <formula>0</formula>
    </cfRule>
    <cfRule type="cellIs" dxfId="100" priority="192" operator="greaterThan">
      <formula>0</formula>
    </cfRule>
  </conditionalFormatting>
  <conditionalFormatting sqref="AE8:AF8">
    <cfRule type="cellIs" dxfId="99" priority="189" operator="lessThan">
      <formula>0</formula>
    </cfRule>
    <cfRule type="cellIs" dxfId="98" priority="190" operator="greaterThan">
      <formula>0</formula>
    </cfRule>
  </conditionalFormatting>
  <conditionalFormatting sqref="W11:X25">
    <cfRule type="cellIs" dxfId="97" priority="187" operator="lessThan">
      <formula>0</formula>
    </cfRule>
    <cfRule type="cellIs" dxfId="96" priority="188" operator="greaterThan">
      <formula>0</formula>
    </cfRule>
  </conditionalFormatting>
  <conditionalFormatting sqref="AA11:AB25">
    <cfRule type="cellIs" dxfId="95" priority="185" operator="lessThan">
      <formula>0</formula>
    </cfRule>
    <cfRule type="cellIs" dxfId="94" priority="186" operator="greaterThan">
      <formula>0</formula>
    </cfRule>
  </conditionalFormatting>
  <conditionalFormatting sqref="AE11:AF25">
    <cfRule type="cellIs" dxfId="93" priority="183" operator="lessThan">
      <formula>0</formula>
    </cfRule>
    <cfRule type="cellIs" dxfId="92" priority="184" operator="greaterThan">
      <formula>0</formula>
    </cfRule>
  </conditionalFormatting>
  <conditionalFormatting sqref="U32:V40">
    <cfRule type="cellIs" dxfId="91" priority="121" operator="lessThan">
      <formula>0</formula>
    </cfRule>
    <cfRule type="cellIs" dxfId="90" priority="122" operator="greaterThan">
      <formula>0</formula>
    </cfRule>
  </conditionalFormatting>
  <conditionalFormatting sqref="W32:X40">
    <cfRule type="cellIs" dxfId="89" priority="119" operator="lessThan">
      <formula>0</formula>
    </cfRule>
    <cfRule type="cellIs" dxfId="88" priority="120" operator="greaterThan">
      <formula>0</formula>
    </cfRule>
  </conditionalFormatting>
  <conditionalFormatting sqref="Y32:Z40">
    <cfRule type="cellIs" dxfId="87" priority="117" operator="lessThan">
      <formula>0</formula>
    </cfRule>
    <cfRule type="cellIs" dxfId="86" priority="118" operator="greaterThan">
      <formula>0</formula>
    </cfRule>
  </conditionalFormatting>
  <conditionalFormatting sqref="AC32:AD40">
    <cfRule type="cellIs" dxfId="85" priority="113" operator="lessThan">
      <formula>0</formula>
    </cfRule>
    <cfRule type="cellIs" dxfId="84" priority="114" operator="greaterThan">
      <formula>0</formula>
    </cfRule>
  </conditionalFormatting>
  <conditionalFormatting sqref="U42:V56">
    <cfRule type="cellIs" dxfId="83" priority="109" operator="lessThan">
      <formula>0</formula>
    </cfRule>
    <cfRule type="cellIs" dxfId="82" priority="110" operator="greaterThan">
      <formula>0</formula>
    </cfRule>
  </conditionalFormatting>
  <conditionalFormatting sqref="W42:X56">
    <cfRule type="cellIs" dxfId="81" priority="107" operator="lessThan">
      <formula>0</formula>
    </cfRule>
    <cfRule type="cellIs" dxfId="80" priority="108" operator="greaterThan">
      <formula>0</formula>
    </cfRule>
  </conditionalFormatting>
  <conditionalFormatting sqref="Y42:Z56">
    <cfRule type="cellIs" dxfId="79" priority="105" operator="lessThan">
      <formula>0</formula>
    </cfRule>
    <cfRule type="cellIs" dxfId="78" priority="106" operator="greaterThan">
      <formula>0</formula>
    </cfRule>
  </conditionalFormatting>
  <conditionalFormatting sqref="AC42:AD56">
    <cfRule type="cellIs" dxfId="77" priority="101" operator="lessThan">
      <formula>0</formula>
    </cfRule>
    <cfRule type="cellIs" dxfId="76" priority="102" operator="greaterThan">
      <formula>0</formula>
    </cfRule>
  </conditionalFormatting>
  <conditionalFormatting sqref="U59:V59">
    <cfRule type="cellIs" dxfId="75" priority="97" operator="lessThan">
      <formula>0</formula>
    </cfRule>
    <cfRule type="cellIs" dxfId="74" priority="98" operator="greaterThan">
      <formula>0</formula>
    </cfRule>
  </conditionalFormatting>
  <conditionalFormatting sqref="W59:X59">
    <cfRule type="cellIs" dxfId="73" priority="95" operator="lessThan">
      <formula>0</formula>
    </cfRule>
    <cfRule type="cellIs" dxfId="72" priority="96" operator="greaterThan">
      <formula>0</formula>
    </cfRule>
  </conditionalFormatting>
  <conditionalFormatting sqref="Y59:Z59">
    <cfRule type="cellIs" dxfId="71" priority="93" operator="lessThan">
      <formula>0</formula>
    </cfRule>
    <cfRule type="cellIs" dxfId="70" priority="94" operator="greaterThan">
      <formula>0</formula>
    </cfRule>
  </conditionalFormatting>
  <conditionalFormatting sqref="AC59:AD59">
    <cfRule type="cellIs" dxfId="69" priority="89" operator="lessThan">
      <formula>0</formula>
    </cfRule>
    <cfRule type="cellIs" dxfId="68" priority="90" operator="greaterThan">
      <formula>0</formula>
    </cfRule>
  </conditionalFormatting>
  <conditionalFormatting sqref="U62:V63">
    <cfRule type="cellIs" dxfId="67" priority="85" operator="lessThan">
      <formula>0</formula>
    </cfRule>
    <cfRule type="cellIs" dxfId="66" priority="86" operator="greaterThan">
      <formula>0</formula>
    </cfRule>
  </conditionalFormatting>
  <conditionalFormatting sqref="W62:X63">
    <cfRule type="cellIs" dxfId="65" priority="83" operator="lessThan">
      <formula>0</formula>
    </cfRule>
    <cfRule type="cellIs" dxfId="64" priority="84" operator="greaterThan">
      <formula>0</formula>
    </cfRule>
  </conditionalFormatting>
  <conditionalFormatting sqref="Y62:Z63">
    <cfRule type="cellIs" dxfId="63" priority="81" operator="lessThan">
      <formula>0</formula>
    </cfRule>
    <cfRule type="cellIs" dxfId="62" priority="82" operator="greaterThan">
      <formula>0</formula>
    </cfRule>
  </conditionalFormatting>
  <conditionalFormatting sqref="AC62:AD63">
    <cfRule type="cellIs" dxfId="61" priority="77" operator="lessThan">
      <formula>0</formula>
    </cfRule>
    <cfRule type="cellIs" dxfId="60" priority="78" operator="greaterThan">
      <formula>0</formula>
    </cfRule>
  </conditionalFormatting>
  <conditionalFormatting sqref="U66:V66">
    <cfRule type="cellIs" dxfId="59" priority="73" operator="lessThan">
      <formula>0</formula>
    </cfRule>
    <cfRule type="cellIs" dxfId="58" priority="74" operator="greaterThan">
      <formula>0</formula>
    </cfRule>
  </conditionalFormatting>
  <conditionalFormatting sqref="W66:X66">
    <cfRule type="cellIs" dxfId="57" priority="71" operator="lessThan">
      <formula>0</formula>
    </cfRule>
    <cfRule type="cellIs" dxfId="56" priority="72" operator="greaterThan">
      <formula>0</formula>
    </cfRule>
  </conditionalFormatting>
  <conditionalFormatting sqref="Y66:Z66">
    <cfRule type="cellIs" dxfId="55" priority="69" operator="lessThan">
      <formula>0</formula>
    </cfRule>
    <cfRule type="cellIs" dxfId="54" priority="70" operator="greaterThan">
      <formula>0</formula>
    </cfRule>
  </conditionalFormatting>
  <conditionalFormatting sqref="AC66:AD66">
    <cfRule type="cellIs" dxfId="53" priority="65" operator="lessThan">
      <formula>0</formula>
    </cfRule>
    <cfRule type="cellIs" dxfId="52" priority="66" operator="greaterThan">
      <formula>0</formula>
    </cfRule>
  </conditionalFormatting>
  <conditionalFormatting sqref="U69:V73">
    <cfRule type="cellIs" dxfId="51" priority="61" operator="lessThan">
      <formula>0</formula>
    </cfRule>
    <cfRule type="cellIs" dxfId="50" priority="62" operator="greaterThan">
      <formula>0</formula>
    </cfRule>
  </conditionalFormatting>
  <conditionalFormatting sqref="W69:X73">
    <cfRule type="cellIs" dxfId="49" priority="59" operator="lessThan">
      <formula>0</formula>
    </cfRule>
    <cfRule type="cellIs" dxfId="48" priority="60" operator="greaterThan">
      <formula>0</formula>
    </cfRule>
  </conditionalFormatting>
  <conditionalFormatting sqref="Y69:Z73">
    <cfRule type="cellIs" dxfId="47" priority="57" operator="lessThan">
      <formula>0</formula>
    </cfRule>
    <cfRule type="cellIs" dxfId="46" priority="58" operator="greaterThan">
      <formula>0</formula>
    </cfRule>
  </conditionalFormatting>
  <conditionalFormatting sqref="AC69:AD73">
    <cfRule type="cellIs" dxfId="45" priority="53" operator="lessThan">
      <formula>0</formula>
    </cfRule>
    <cfRule type="cellIs" dxfId="44" priority="54" operator="greaterThan">
      <formula>0</formula>
    </cfRule>
  </conditionalFormatting>
  <conditionalFormatting sqref="AA32:AB40">
    <cfRule type="cellIs" dxfId="43" priority="49" operator="lessThan">
      <formula>0</formula>
    </cfRule>
    <cfRule type="cellIs" dxfId="42" priority="50" operator="greaterThan">
      <formula>0</formula>
    </cfRule>
  </conditionalFormatting>
  <conditionalFormatting sqref="AA42:AB56">
    <cfRule type="cellIs" dxfId="41" priority="47" operator="lessThan">
      <formula>0</formula>
    </cfRule>
    <cfRule type="cellIs" dxfId="40" priority="48" operator="greaterThan">
      <formula>0</formula>
    </cfRule>
  </conditionalFormatting>
  <conditionalFormatting sqref="AA59:AB59">
    <cfRule type="cellIs" dxfId="39" priority="45" operator="lessThan">
      <formula>0</formula>
    </cfRule>
    <cfRule type="cellIs" dxfId="38" priority="46" operator="greaterThan">
      <formula>0</formula>
    </cfRule>
  </conditionalFormatting>
  <conditionalFormatting sqref="AA62:AB63">
    <cfRule type="cellIs" dxfId="37" priority="43" operator="lessThan">
      <formula>0</formula>
    </cfRule>
    <cfRule type="cellIs" dxfId="36" priority="44" operator="greaterThan">
      <formula>0</formula>
    </cfRule>
  </conditionalFormatting>
  <conditionalFormatting sqref="AA66:AB66">
    <cfRule type="cellIs" dxfId="35" priority="41" operator="lessThan">
      <formula>0</formula>
    </cfRule>
    <cfRule type="cellIs" dxfId="34" priority="42" operator="greaterThan">
      <formula>0</formula>
    </cfRule>
  </conditionalFormatting>
  <conditionalFormatting sqref="AA69:AB73">
    <cfRule type="cellIs" dxfId="33" priority="39" operator="lessThan">
      <formula>0</formula>
    </cfRule>
    <cfRule type="cellIs" dxfId="32" priority="40" operator="greaterThan">
      <formula>0</formula>
    </cfRule>
  </conditionalFormatting>
  <conditionalFormatting sqref="AA75:AB75">
    <cfRule type="cellIs" dxfId="31" priority="37" operator="lessThan">
      <formula>0</formula>
    </cfRule>
    <cfRule type="cellIs" dxfId="30" priority="38" operator="greaterThan">
      <formula>0</formula>
    </cfRule>
  </conditionalFormatting>
  <conditionalFormatting sqref="AA78:AB78">
    <cfRule type="cellIs" dxfId="29" priority="35" operator="lessThan">
      <formula>0</formula>
    </cfRule>
    <cfRule type="cellIs" dxfId="28" priority="36" operator="greaterThan">
      <formula>0</formula>
    </cfRule>
  </conditionalFormatting>
  <conditionalFormatting sqref="AA81:AB81">
    <cfRule type="cellIs" dxfId="27" priority="33" operator="lessThan">
      <formula>0</formula>
    </cfRule>
    <cfRule type="cellIs" dxfId="26" priority="34" operator="greaterThan">
      <formula>0</formula>
    </cfRule>
  </conditionalFormatting>
  <conditionalFormatting sqref="AE32:AF40">
    <cfRule type="cellIs" dxfId="25" priority="31" operator="lessThan">
      <formula>0</formula>
    </cfRule>
    <cfRule type="cellIs" dxfId="24" priority="32" operator="greaterThan">
      <formula>0</formula>
    </cfRule>
  </conditionalFormatting>
  <conditionalFormatting sqref="AE42:AF56">
    <cfRule type="cellIs" dxfId="23" priority="29" operator="lessThan">
      <formula>0</formula>
    </cfRule>
    <cfRule type="cellIs" dxfId="22" priority="30" operator="greaterThan">
      <formula>0</formula>
    </cfRule>
  </conditionalFormatting>
  <conditionalFormatting sqref="AE59:AF59">
    <cfRule type="cellIs" dxfId="21" priority="27" operator="lessThan">
      <formula>0</formula>
    </cfRule>
    <cfRule type="cellIs" dxfId="20" priority="28" operator="greaterThan">
      <formula>0</formula>
    </cfRule>
  </conditionalFormatting>
  <conditionalFormatting sqref="AE62:AF63">
    <cfRule type="cellIs" dxfId="19" priority="25" operator="lessThan">
      <formula>0</formula>
    </cfRule>
    <cfRule type="cellIs" dxfId="18" priority="26" operator="greaterThan">
      <formula>0</formula>
    </cfRule>
  </conditionalFormatting>
  <conditionalFormatting sqref="AE66:AF66">
    <cfRule type="cellIs" dxfId="17" priority="23" operator="lessThan">
      <formula>0</formula>
    </cfRule>
    <cfRule type="cellIs" dxfId="16" priority="24" operator="greaterThan">
      <formula>0</formula>
    </cfRule>
  </conditionalFormatting>
  <conditionalFormatting sqref="AE69:AF73">
    <cfRule type="cellIs" dxfId="15" priority="21" operator="lessThan">
      <formula>0</formula>
    </cfRule>
    <cfRule type="cellIs" dxfId="14" priority="22" operator="greaterThan">
      <formula>0</formula>
    </cfRule>
  </conditionalFormatting>
  <conditionalFormatting sqref="AE75:AF75">
    <cfRule type="cellIs" dxfId="13" priority="19" operator="lessThan">
      <formula>0</formula>
    </cfRule>
    <cfRule type="cellIs" dxfId="12" priority="20" operator="greaterThan">
      <formula>0</formula>
    </cfRule>
  </conditionalFormatting>
  <conditionalFormatting sqref="AE78:AF78">
    <cfRule type="cellIs" dxfId="11" priority="17" operator="lessThan">
      <formula>0</formula>
    </cfRule>
    <cfRule type="cellIs" dxfId="10" priority="18" operator="greaterThan">
      <formula>0</formula>
    </cfRule>
  </conditionalFormatting>
  <conditionalFormatting sqref="AE81:AF81">
    <cfRule type="cellIs" dxfId="9" priority="15" operator="lessThan">
      <formula>0</formula>
    </cfRule>
    <cfRule type="cellIs" dxfId="8" priority="16" operator="greaterThan">
      <formula>0</formula>
    </cfRule>
  </conditionalFormatting>
  <conditionalFormatting sqref="W83:X83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AA83:AB83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AF83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E83">
    <cfRule type="cellIs" dxfId="1" priority="1" operator="lessThan">
      <formula>0</formula>
    </cfRule>
    <cfRule type="cellIs" dxfId="0" priority="2" operator="greaterThan">
      <formula>0</formula>
    </cfRule>
  </conditionalFormatting>
  <pageMargins left="0.19685039370078741" right="0.19685039370078741" top="0.19685039370078741" bottom="0.19685039370078741" header="0" footer="0"/>
  <pageSetup paperSize="9" scale="1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</vt:lpstr>
      <vt:lpstr>2</vt:lpstr>
      <vt:lpstr>'1'!Заголовки_для_печати</vt:lpstr>
      <vt:lpstr>'2'!Заголовки_для_печати</vt:lpstr>
      <vt:lpstr>ке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Расторгуева Анна Игоревна</dc:creator>
  <cp:lastModifiedBy>Расторгуева Анна Игоревна</cp:lastModifiedBy>
  <cp:lastPrinted>2024-11-12T06:47:01Z</cp:lastPrinted>
  <dcterms:created xsi:type="dcterms:W3CDTF">2015-11-11T09:31:44Z</dcterms:created>
  <dcterms:modified xsi:type="dcterms:W3CDTF">2024-11-14T12:37:08Z</dcterms:modified>
</cp:coreProperties>
</file>